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3995" windowHeight="7815"/>
  </bookViews>
  <sheets>
    <sheet name="Savings" sheetId="1" r:id="rId1"/>
  </sheets>
  <definedNames>
    <definedName name="compound_period">deposits_per_year</definedName>
    <definedName name="compound_periods">{"Annually";"Semi-Annually";"Quarterly";"Monthly";"Semi-Monthly";"Bi-Weekly";"Weekly";"Daily"}</definedName>
    <definedName name="deposit_type">Savings!#REF!</definedName>
    <definedName name="deposits_per_year">INDEX({1,2,4,6,12,24,26,52,365},MATCH(Savings!$E$12,frequency,0))</definedName>
    <definedName name="epm_cash1">OFFSET(Savings!$J$28,2,0,Savings!$E$6,1)</definedName>
    <definedName name="epm_cash2">OFFSET(Savings!$H$28,2,0,Savings!$E$6,1)</definedName>
    <definedName name="epm_years">OFFSET(Savings!$A$28,2,0,Savings!$E$6,1)</definedName>
    <definedName name="frequency">{"Annually";"Semi-Annually";"Quarterly";"Bi-Monthly";"Monthly";"Semi-Monthly";"Bi-Weekly";"Weekly";"Daily"}</definedName>
    <definedName name="nper">Savings!#REF!</definedName>
    <definedName name="_xlnm.Print_Area" localSheetId="0">Savings!$A$1:$H$89</definedName>
    <definedName name="_xlnm.Print_Titles" localSheetId="0">Savings!$28:$28</definedName>
    <definedName name="randrate">Savings!$H$18</definedName>
    <definedName name="solver_adj" localSheetId="0" hidden="1">Savings!$E$8,Savings!$E$10,Savings!$E$7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Savings!#REF!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s>
  <calcPr calcId="125725"/>
</workbook>
</file>

<file path=xl/calcChain.xml><?xml version="1.0" encoding="utf-8"?>
<calcChain xmlns="http://schemas.openxmlformats.org/spreadsheetml/2006/main">
  <c r="G7" i="1"/>
  <c r="F29"/>
  <c r="H29"/>
  <c r="C30"/>
  <c r="F30"/>
  <c r="J30" s="1"/>
  <c r="C31"/>
  <c r="F31"/>
  <c r="J31" s="1"/>
  <c r="C32"/>
  <c r="F32"/>
  <c r="C33"/>
  <c r="F33"/>
  <c r="J33" s="1"/>
  <c r="C34"/>
  <c r="F34"/>
  <c r="J34" s="1"/>
  <c r="C35"/>
  <c r="F35"/>
  <c r="J35" s="1"/>
  <c r="C36"/>
  <c r="F36"/>
  <c r="J36" s="1"/>
  <c r="C37"/>
  <c r="F37"/>
  <c r="J37" s="1"/>
  <c r="C38"/>
  <c r="F38"/>
  <c r="J38" s="1"/>
  <c r="C39"/>
  <c r="F39"/>
  <c r="J39" s="1"/>
  <c r="C40"/>
  <c r="F40"/>
  <c r="J40" s="1"/>
  <c r="C41"/>
  <c r="F41"/>
  <c r="J41" s="1"/>
  <c r="C42"/>
  <c r="F42"/>
  <c r="J42" s="1"/>
  <c r="C43"/>
  <c r="F43"/>
  <c r="J43" s="1"/>
  <c r="C44"/>
  <c r="F44"/>
  <c r="J44" s="1"/>
  <c r="C45"/>
  <c r="F45"/>
  <c r="J45" s="1"/>
  <c r="C46"/>
  <c r="F46"/>
  <c r="J46" s="1"/>
  <c r="C47"/>
  <c r="F47"/>
  <c r="J47" s="1"/>
  <c r="C48"/>
  <c r="F48"/>
  <c r="J48" s="1"/>
  <c r="C49"/>
  <c r="F49"/>
  <c r="J49" s="1"/>
  <c r="C50"/>
  <c r="F50"/>
  <c r="J50" s="1"/>
  <c r="C51"/>
  <c r="F51"/>
  <c r="J51" s="1"/>
  <c r="C52"/>
  <c r="F52"/>
  <c r="J52" s="1"/>
  <c r="C53"/>
  <c r="F53"/>
  <c r="J53" s="1"/>
  <c r="C54"/>
  <c r="F54"/>
  <c r="J54" s="1"/>
  <c r="C55"/>
  <c r="F55"/>
  <c r="J55" s="1"/>
  <c r="C56"/>
  <c r="F56"/>
  <c r="J56" s="1"/>
  <c r="C57"/>
  <c r="F57"/>
  <c r="J57" s="1"/>
  <c r="C58"/>
  <c r="F58"/>
  <c r="J58" s="1"/>
  <c r="C59"/>
  <c r="F59"/>
  <c r="J59" s="1"/>
  <c r="C60"/>
  <c r="F60"/>
  <c r="J60" s="1"/>
  <c r="C61"/>
  <c r="F61"/>
  <c r="J61" s="1"/>
  <c r="C62"/>
  <c r="F62"/>
  <c r="J62" s="1"/>
  <c r="C63"/>
  <c r="F63"/>
  <c r="J63" s="1"/>
  <c r="C64"/>
  <c r="F64"/>
  <c r="J64" s="1"/>
  <c r="C65"/>
  <c r="F65"/>
  <c r="J65" s="1"/>
  <c r="C66"/>
  <c r="F66"/>
  <c r="J66" s="1"/>
  <c r="C67"/>
  <c r="F67"/>
  <c r="J67" s="1"/>
  <c r="C68"/>
  <c r="F68"/>
  <c r="J68" s="1"/>
  <c r="C69"/>
  <c r="F69"/>
  <c r="J69" s="1"/>
  <c r="C70"/>
  <c r="F70"/>
  <c r="J70" s="1"/>
  <c r="C71"/>
  <c r="F71"/>
  <c r="J71" s="1"/>
  <c r="C72"/>
  <c r="F72"/>
  <c r="J72" s="1"/>
  <c r="C73"/>
  <c r="F73"/>
  <c r="J73" s="1"/>
  <c r="C74"/>
  <c r="F74"/>
  <c r="J74" s="1"/>
  <c r="C75"/>
  <c r="F75"/>
  <c r="J75" s="1"/>
  <c r="C76"/>
  <c r="F76"/>
  <c r="J76" s="1"/>
  <c r="C77"/>
  <c r="F77"/>
  <c r="J77" s="1"/>
  <c r="C78"/>
  <c r="F78"/>
  <c r="J78" s="1"/>
  <c r="C79"/>
  <c r="F79"/>
  <c r="J79" s="1"/>
  <c r="C80"/>
  <c r="F80"/>
  <c r="J80" s="1"/>
  <c r="C81"/>
  <c r="F81"/>
  <c r="J81" s="1"/>
  <c r="C82"/>
  <c r="F82"/>
  <c r="J82" s="1"/>
  <c r="C83"/>
  <c r="F83"/>
  <c r="J83" s="1"/>
  <c r="C84"/>
  <c r="F84"/>
  <c r="J84" s="1"/>
  <c r="C85"/>
  <c r="F85"/>
  <c r="J85" s="1"/>
  <c r="C86"/>
  <c r="F86"/>
  <c r="J86" s="1"/>
  <c r="C87"/>
  <c r="F87"/>
  <c r="J87" s="1"/>
  <c r="C88"/>
  <c r="F88"/>
  <c r="J88" s="1"/>
  <c r="C89"/>
  <c r="F89"/>
  <c r="J89" s="1"/>
  <c r="J32" l="1"/>
  <c r="H10"/>
  <c r="H21"/>
  <c r="D30"/>
  <c r="K30" l="1"/>
  <c r="H30"/>
  <c r="D31" l="1"/>
  <c r="H31" s="1"/>
  <c r="D32" l="1"/>
  <c r="H32" s="1"/>
  <c r="K31"/>
  <c r="D33" l="1"/>
  <c r="H33" s="1"/>
  <c r="K32"/>
  <c r="D34" l="1"/>
  <c r="H34" s="1"/>
  <c r="K33"/>
  <c r="K34" l="1"/>
  <c r="D35"/>
  <c r="H35" s="1"/>
  <c r="D36" l="1"/>
  <c r="H36" s="1"/>
  <c r="K35"/>
  <c r="K36" l="1"/>
  <c r="D37"/>
  <c r="H37" s="1"/>
  <c r="D38" l="1"/>
  <c r="K38" s="1"/>
  <c r="K37"/>
  <c r="H38" l="1"/>
  <c r="D39" l="1"/>
  <c r="K39" s="1"/>
  <c r="H39" l="1"/>
  <c r="D40" l="1"/>
  <c r="K40" s="1"/>
  <c r="H40" l="1"/>
  <c r="D41" l="1"/>
  <c r="K41" s="1"/>
  <c r="H41" l="1"/>
  <c r="D42" l="1"/>
  <c r="K42" s="1"/>
  <c r="H42" l="1"/>
  <c r="D43" l="1"/>
  <c r="K43" s="1"/>
  <c r="H43" l="1"/>
  <c r="D44" l="1"/>
  <c r="K44" s="1"/>
  <c r="H44" l="1"/>
  <c r="D45" l="1"/>
  <c r="K45" s="1"/>
  <c r="H45" l="1"/>
  <c r="D46" l="1"/>
  <c r="K46" s="1"/>
  <c r="H46" l="1"/>
  <c r="D47" l="1"/>
  <c r="K47" s="1"/>
  <c r="H47" l="1"/>
  <c r="D48" l="1"/>
  <c r="K48" s="1"/>
  <c r="H48" l="1"/>
  <c r="D49" l="1"/>
  <c r="H49" s="1"/>
  <c r="H7" l="1"/>
  <c r="D50"/>
  <c r="K50" s="1"/>
  <c r="H11"/>
  <c r="K49"/>
  <c r="H50" l="1"/>
  <c r="D51" l="1"/>
  <c r="K51" s="1"/>
  <c r="H51" l="1"/>
  <c r="D52" l="1"/>
  <c r="K52" s="1"/>
  <c r="H52" l="1"/>
  <c r="D53" l="1"/>
  <c r="K53" s="1"/>
  <c r="H53" l="1"/>
  <c r="D54" l="1"/>
  <c r="K54" s="1"/>
  <c r="H54" l="1"/>
  <c r="D55" l="1"/>
  <c r="K55" s="1"/>
  <c r="H55" l="1"/>
  <c r="D56" l="1"/>
  <c r="K56" s="1"/>
  <c r="H56" l="1"/>
  <c r="D57" l="1"/>
  <c r="K57" s="1"/>
  <c r="H57" l="1"/>
  <c r="D58" l="1"/>
  <c r="K58" s="1"/>
  <c r="H58" l="1"/>
  <c r="D59" l="1"/>
  <c r="K59" s="1"/>
  <c r="H59" l="1"/>
  <c r="D60" l="1"/>
  <c r="K60" s="1"/>
  <c r="H60" l="1"/>
  <c r="D61" l="1"/>
  <c r="K61" s="1"/>
  <c r="H61" l="1"/>
  <c r="D62" l="1"/>
  <c r="K62" s="1"/>
  <c r="H62" l="1"/>
  <c r="D63" l="1"/>
  <c r="K63" s="1"/>
  <c r="H63" l="1"/>
  <c r="D64" l="1"/>
  <c r="K64" s="1"/>
  <c r="H64" l="1"/>
  <c r="D65" l="1"/>
  <c r="K65" s="1"/>
  <c r="H65" l="1"/>
  <c r="D66" l="1"/>
  <c r="K66" s="1"/>
  <c r="H66" l="1"/>
  <c r="D67" l="1"/>
  <c r="K67" s="1"/>
  <c r="H67" l="1"/>
  <c r="D68" l="1"/>
  <c r="K68" s="1"/>
  <c r="H68" l="1"/>
  <c r="D69" l="1"/>
  <c r="K69" s="1"/>
  <c r="H69" l="1"/>
  <c r="D70" l="1"/>
  <c r="K70" s="1"/>
  <c r="H70" l="1"/>
  <c r="D71" l="1"/>
  <c r="K71" s="1"/>
  <c r="H71" l="1"/>
  <c r="D72" l="1"/>
  <c r="K72" s="1"/>
  <c r="H72" l="1"/>
  <c r="D73" l="1"/>
  <c r="K73" s="1"/>
  <c r="H73" l="1"/>
  <c r="D74" l="1"/>
  <c r="K74" s="1"/>
  <c r="H74" l="1"/>
  <c r="D75" l="1"/>
  <c r="K75" s="1"/>
  <c r="H75" l="1"/>
  <c r="D76" l="1"/>
  <c r="K76" s="1"/>
  <c r="H76" l="1"/>
  <c r="D77" l="1"/>
  <c r="K77" s="1"/>
  <c r="H77" l="1"/>
  <c r="D78" l="1"/>
  <c r="K78" s="1"/>
  <c r="H78" l="1"/>
  <c r="D79" s="1"/>
  <c r="K79" s="1"/>
  <c r="H79" l="1"/>
  <c r="D80" l="1"/>
  <c r="K80" s="1"/>
  <c r="H80" l="1"/>
  <c r="D81" s="1"/>
  <c r="K81" s="1"/>
  <c r="H81" l="1"/>
  <c r="D82" l="1"/>
  <c r="K82" s="1"/>
  <c r="H82" l="1"/>
  <c r="D83" l="1"/>
  <c r="K83" s="1"/>
  <c r="H83" l="1"/>
  <c r="D84" l="1"/>
  <c r="K84" s="1"/>
  <c r="H84" l="1"/>
  <c r="D85" l="1"/>
  <c r="K85" s="1"/>
  <c r="H85" l="1"/>
  <c r="D86" l="1"/>
  <c r="K86" s="1"/>
  <c r="H86" l="1"/>
  <c r="D87" l="1"/>
  <c r="K87" s="1"/>
  <c r="H87" l="1"/>
  <c r="D88" l="1"/>
  <c r="K88" s="1"/>
  <c r="H88" l="1"/>
  <c r="D89" l="1"/>
  <c r="K89" s="1"/>
  <c r="H89" l="1"/>
</calcChain>
</file>

<file path=xl/comments1.xml><?xml version="1.0" encoding="utf-8"?>
<comments xmlns="http://schemas.openxmlformats.org/spreadsheetml/2006/main">
  <authors>
    <author>Maria</author>
    <author>Jon</author>
  </authors>
  <commentList>
    <comment ref="D6" authorId="0">
      <text>
        <r>
          <rPr>
            <b/>
            <sz val="8"/>
            <color indexed="81"/>
            <rFont val="Tahoma"/>
            <family val="2"/>
          </rPr>
          <t>Years To Invest:</t>
        </r>
        <r>
          <rPr>
            <sz val="8"/>
            <color indexed="81"/>
            <rFont val="Tahoma"/>
            <family val="2"/>
          </rPr>
          <t xml:space="preserve">
Number of years to make deposits to your savings. </t>
        </r>
      </text>
    </comment>
    <comment ref="D7" authorId="1">
      <text>
        <r>
          <rPr>
            <b/>
            <sz val="8"/>
            <color indexed="81"/>
            <rFont val="Tahoma"/>
            <family val="2"/>
          </rPr>
          <t>Initial Investment:</t>
        </r>
        <r>
          <rPr>
            <sz val="8"/>
            <color indexed="81"/>
            <rFont val="Tahoma"/>
            <family val="2"/>
          </rPr>
          <t xml:space="preserve">
This is the starting value of your savings account. All other deposits are made at the end of the year or at the end of the specified investment period.</t>
        </r>
      </text>
    </comment>
    <comment ref="D8" authorId="0">
      <text>
        <r>
          <rPr>
            <b/>
            <sz val="8"/>
            <color indexed="81"/>
            <rFont val="Tahoma"/>
            <family val="2"/>
          </rPr>
          <t>Expected 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unless the "Use Random Rates" box is checked.
The interest is compounded according to the deposit frequency that you choose, and it is assumed that the deposits are made at the end of each period.</t>
        </r>
      </text>
    </comment>
    <comment ref="D11" authorId="1">
      <text>
        <r>
          <rPr>
            <b/>
            <sz val="8"/>
            <color indexed="81"/>
            <rFont val="Tahoma"/>
            <family val="2"/>
          </rPr>
          <t>Deposit Amount:</t>
        </r>
        <r>
          <rPr>
            <sz val="8"/>
            <color indexed="81"/>
            <rFont val="Tahoma"/>
            <family val="2"/>
          </rPr>
          <t xml:space="preserve">
The amount you plan to add to your savings account or investment at the end of the period specified by the </t>
        </r>
        <r>
          <rPr>
            <b/>
            <sz val="8"/>
            <color indexed="81"/>
            <rFont val="Tahoma"/>
            <family val="2"/>
          </rPr>
          <t>Deposit Frequency</t>
        </r>
        <r>
          <rPr>
            <sz val="8"/>
            <color indexed="81"/>
            <rFont val="Tahoma"/>
            <family val="2"/>
          </rPr>
          <t>.</t>
        </r>
      </text>
    </comment>
    <comment ref="D12" authorId="1">
      <text>
        <r>
          <rPr>
            <b/>
            <sz val="8"/>
            <color indexed="81"/>
            <rFont val="Tahoma"/>
            <family val="2"/>
          </rPr>
          <t>Deposit Frequency:</t>
        </r>
        <r>
          <rPr>
            <sz val="8"/>
            <color indexed="81"/>
            <rFont val="Tahoma"/>
            <family val="2"/>
          </rPr>
          <t xml:space="preserve">
Used to specify the number of contributions or deposits made per year. The deposit is made and the end of the period.
Monthly = 12 deposits per year
Semi-Monthly = 24 / yr
Bi-Weekly = 26 / yr
Weekly = 52 / yr
Annually = 1 / yr
Semi-Annually = 2 / yr
Quarterly = 4 / yr
Bi-Monthly = 6 / yr
Daily = 365 / yr</t>
        </r>
      </text>
    </comment>
    <comment ref="D13" authorId="1">
      <text>
        <r>
          <rPr>
            <b/>
            <sz val="8"/>
            <color indexed="81"/>
            <rFont val="Tahoma"/>
            <family val="2"/>
          </rPr>
          <t>Additional Annual Investment:</t>
        </r>
        <r>
          <rPr>
            <sz val="8"/>
            <color indexed="81"/>
            <rFont val="Tahoma"/>
            <family val="2"/>
          </rPr>
          <t xml:space="preserve">
The amount you plan to add to your savings account or investment at the end of each year.</t>
        </r>
      </text>
    </comment>
    <comment ref="G21" authorId="1">
      <text>
        <r>
          <rPr>
            <b/>
            <sz val="8"/>
            <color indexed="81"/>
            <rFont val="Tahoma"/>
            <family val="2"/>
          </rPr>
          <t>Average Rate:</t>
        </r>
        <r>
          <rPr>
            <sz val="8"/>
            <color indexed="81"/>
            <rFont val="Tahoma"/>
            <family val="2"/>
          </rPr>
          <t xml:space="preserve">
The average rate is calculated as the average of the </t>
        </r>
        <r>
          <rPr>
            <b/>
            <sz val="8"/>
            <color indexed="81"/>
            <rFont val="Tahoma"/>
            <family val="2"/>
          </rPr>
          <t>Rate</t>
        </r>
        <r>
          <rPr>
            <sz val="8"/>
            <color indexed="81"/>
            <rFont val="Tahoma"/>
            <family val="2"/>
          </rPr>
          <t xml:space="preserve"> column for the specified number of years until retirement. This doesn't have any relationship to Internal Rate of Return.</t>
        </r>
      </text>
    </comment>
    <comment ref="C28" authorId="1">
      <text>
        <r>
          <rPr>
            <b/>
            <sz val="8"/>
            <color indexed="81"/>
            <rFont val="Tahoma"/>
            <family val="2"/>
          </rPr>
          <t>Expected Annual Interest Rate:</t>
        </r>
        <r>
          <rPr>
            <sz val="8"/>
            <color indexed="81"/>
            <rFont val="Tahoma"/>
            <family val="2"/>
          </rPr>
          <t xml:space="preserve">
To vary the rate over time, delete the formulas in this column and either add your own formulas or enter the rates manually.
</t>
        </r>
        <r>
          <rPr>
            <b/>
            <sz val="8"/>
            <color indexed="81"/>
            <rFont val="Tahoma"/>
            <family val="2"/>
          </rPr>
          <t>Random Rate Formula:</t>
        </r>
        <r>
          <rPr>
            <sz val="8"/>
            <color indexed="81"/>
            <rFont val="Tahoma"/>
            <family val="2"/>
          </rPr>
          <t xml:space="preserve">
Random rate between -2% and 10%
  =min+RAND()*(max-min)
  where min=-0.02 and max=0.10
</t>
        </r>
      </text>
    </comment>
    <comment ref="D28" authorId="1">
      <text>
        <r>
          <rPr>
            <b/>
            <sz val="8"/>
            <color indexed="81"/>
            <rFont val="Tahoma"/>
            <family val="2"/>
          </rPr>
          <t>Estimated Annual Interest:</t>
        </r>
        <r>
          <rPr>
            <sz val="8"/>
            <color indexed="81"/>
            <rFont val="Tahoma"/>
            <family val="2"/>
          </rPr>
          <t xml:space="preserve">
The interest is calculated using the FV formula to account for the contributions that may be made monthly, weekly, etc. within the year.</t>
        </r>
      </text>
    </comment>
    <comment ref="F28" authorId="1">
      <text>
        <r>
          <rPr>
            <b/>
            <sz val="8"/>
            <color indexed="81"/>
            <rFont val="Tahoma"/>
            <family val="2"/>
          </rPr>
          <t>Scheduled Deposits:</t>
        </r>
        <r>
          <rPr>
            <sz val="8"/>
            <color indexed="81"/>
            <rFont val="Tahoma"/>
            <family val="2"/>
          </rPr>
          <t xml:space="preserve">
The total scheduled deposits made this year, including the Deposit Amount and the Extra Annual Investments, if any.</t>
        </r>
      </text>
    </comment>
    <comment ref="G28" authorId="1">
      <text>
        <r>
          <rPr>
            <b/>
            <sz val="8"/>
            <color indexed="81"/>
            <rFont val="Tahoma"/>
            <family val="2"/>
          </rPr>
          <t>Extra Annual Deposits:</t>
        </r>
        <r>
          <rPr>
            <sz val="8"/>
            <color indexed="81"/>
            <rFont val="Tahoma"/>
            <family val="2"/>
          </rPr>
          <t xml:space="preserve">
You can enter a </t>
        </r>
        <r>
          <rPr>
            <b/>
            <sz val="8"/>
            <color indexed="81"/>
            <rFont val="Tahoma"/>
            <family val="2"/>
          </rPr>
          <t>negative</t>
        </r>
        <r>
          <rPr>
            <sz val="8"/>
            <color indexed="81"/>
            <rFont val="Tahoma"/>
            <family val="2"/>
          </rPr>
          <t xml:space="preserve"> amount here to indicate that you plan to make less than the scheduled Additional Annual Investment in a particular year, or a </t>
        </r>
        <r>
          <rPr>
            <b/>
            <sz val="8"/>
            <color indexed="81"/>
            <rFont val="Tahoma"/>
            <family val="2"/>
          </rPr>
          <t xml:space="preserve">positive </t>
        </r>
        <r>
          <rPr>
            <sz val="8"/>
            <color indexed="81"/>
            <rFont val="Tahoma"/>
            <family val="2"/>
          </rPr>
          <t>amount to indicate that you plan to make a more sizable contribution in a particular year.</t>
        </r>
      </text>
    </comment>
    <comment ref="H28" authorId="1">
      <text>
        <r>
          <rPr>
            <sz val="8"/>
            <color indexed="81"/>
            <rFont val="Tahoma"/>
            <family val="2"/>
          </rPr>
          <t xml:space="preserve">Balance at the </t>
        </r>
        <r>
          <rPr>
            <b/>
            <sz val="8"/>
            <color indexed="81"/>
            <rFont val="Tahoma"/>
            <family val="2"/>
          </rPr>
          <t>end of the year</t>
        </r>
        <r>
          <rPr>
            <sz val="8"/>
            <color indexed="81"/>
            <rFont val="Tahoma"/>
            <family val="2"/>
          </rPr>
          <t>.</t>
        </r>
      </text>
    </comment>
    <comment ref="J28" authorId="1">
      <text>
        <r>
          <rPr>
            <sz val="8"/>
            <color indexed="81"/>
            <rFont val="Tahoma"/>
            <family val="2"/>
          </rPr>
          <t>This column is used to create the "My Investment" line in the graph.</t>
        </r>
      </text>
    </comment>
  </commentList>
</comments>
</file>

<file path=xl/sharedStrings.xml><?xml version="1.0" encoding="utf-8"?>
<sst xmlns="http://schemas.openxmlformats.org/spreadsheetml/2006/main" count="27" uniqueCount="27">
  <si>
    <t>Interest</t>
  </si>
  <si>
    <t>Balance</t>
  </si>
  <si>
    <t>Year</t>
  </si>
  <si>
    <t>Rate</t>
  </si>
  <si>
    <t>Years to Invest</t>
  </si>
  <si>
    <t>Max</t>
  </si>
  <si>
    <t>Average</t>
  </si>
  <si>
    <t>(Press F9 to Recalculate)</t>
  </si>
  <si>
    <t>Summary of Results</t>
  </si>
  <si>
    <t>Min</t>
  </si>
  <si>
    <r>
      <t xml:space="preserve">Cumulative </t>
    </r>
    <r>
      <rPr>
        <sz val="10"/>
        <rFont val="Tahoma"/>
        <family val="2"/>
      </rPr>
      <t>Contribution</t>
    </r>
  </si>
  <si>
    <t>Monthly</t>
  </si>
  <si>
    <t>Total Invested</t>
  </si>
  <si>
    <t>Gain / Loss Summary</t>
  </si>
  <si>
    <t>Savings Plan Inputs</t>
  </si>
  <si>
    <t>Estimated Future Value</t>
  </si>
  <si>
    <t xml:space="preserve"> Savings Interest Calculator</t>
  </si>
  <si>
    <t>Initial Investment</t>
  </si>
  <si>
    <r>
      <t xml:space="preserve">Scheduled </t>
    </r>
    <r>
      <rPr>
        <sz val="10"/>
        <rFont val="Tahoma"/>
        <family val="2"/>
      </rPr>
      <t>Deposits</t>
    </r>
  </si>
  <si>
    <r>
      <t xml:space="preserve">Extra Annual
</t>
    </r>
    <r>
      <rPr>
        <sz val="10"/>
        <rFont val="Tahoma"/>
        <family val="2"/>
      </rPr>
      <t>Deposits</t>
    </r>
  </si>
  <si>
    <t>Deposit Frequency</t>
  </si>
  <si>
    <t>Scheduled Deposits</t>
  </si>
  <si>
    <t>Deposit Amount</t>
  </si>
  <si>
    <r>
      <t xml:space="preserve">Cumulative </t>
    </r>
    <r>
      <rPr>
        <sz val="10"/>
        <rFont val="Tahoma"/>
        <family val="2"/>
      </rPr>
      <t>Interest</t>
    </r>
  </si>
  <si>
    <t>Expected Annual Interest Rate</t>
  </si>
  <si>
    <r>
      <t>Interest</t>
    </r>
    <r>
      <rPr>
        <sz val="10"/>
        <rFont val="Tahoma"/>
        <family val="2"/>
      </rPr>
      <t xml:space="preserve"> Earned (Lossed)</t>
    </r>
  </si>
  <si>
    <t>Additional Annual Investments</t>
  </si>
</sst>
</file>

<file path=xl/styles.xml><?xml version="1.0" encoding="utf-8"?>
<styleSheet xmlns="http://schemas.openxmlformats.org/spreadsheetml/2006/main">
  <numFmts count="5">
    <numFmt numFmtId="8" formatCode="&quot;$&quot;#,##0.00_);[Red]\(&quot;$&quot;#,##0.00\)"/>
    <numFmt numFmtId="44" formatCode="_(&quot;$&quot;* #,##0.00_);_(&quot;$&quot;* \(#,##0.00\);_(&quot;$&quot;* &quot;-&quot;??_);_(@_)"/>
    <numFmt numFmtId="164" formatCode="_(&quot;$&quot;* #,##0_);_(&quot;$&quot;* \(#,##0\);_(&quot;$&quot;* &quot;-&quot;??_);_(@_)"/>
    <numFmt numFmtId="165" formatCode="&quot;$&quot;* #,##0.00;&quot;$&quot;* \-#,##0.00;&quot;$&quot;* &quot;-&quot;??;@"/>
    <numFmt numFmtId="166" formatCode="_(&quot;$&quot;* #,##0.00_);[Red]_(&quot;$&quot;* \(#,##0.00\);_(&quot;$&quot;* &quot;-&quot;??_);_(@_)"/>
  </numFmts>
  <fonts count="16">
    <font>
      <sz val="10"/>
      <name val="Tahoma"/>
      <family val="2"/>
    </font>
    <font>
      <sz val="10"/>
      <name val="Arial"/>
      <family val="2"/>
    </font>
    <font>
      <u/>
      <sz val="10"/>
      <color indexed="12"/>
      <name val="Tahoma"/>
      <family val="2"/>
    </font>
    <font>
      <u/>
      <sz val="8"/>
      <color indexed="12"/>
      <name val="Tahoma"/>
      <family val="2"/>
    </font>
    <font>
      <b/>
      <sz val="10"/>
      <name val="Tahoma"/>
      <family val="2"/>
    </font>
    <font>
      <sz val="10"/>
      <name val="Tahoma"/>
      <family val="2"/>
    </font>
    <font>
      <sz val="8"/>
      <name val="Tahoma"/>
      <family val="2"/>
    </font>
    <font>
      <b/>
      <sz val="8"/>
      <color indexed="81"/>
      <name val="Tahoma"/>
      <family val="2"/>
    </font>
    <font>
      <b/>
      <sz val="14"/>
      <name val="Tahoma"/>
      <family val="2"/>
    </font>
    <font>
      <sz val="11"/>
      <name val="Tahoma"/>
      <family val="2"/>
    </font>
    <font>
      <b/>
      <sz val="12"/>
      <color indexed="9"/>
      <name val="Tahoma"/>
      <family val="2"/>
    </font>
    <font>
      <b/>
      <i/>
      <sz val="10"/>
      <color indexed="23"/>
      <name val="Tahoma"/>
      <family val="2"/>
    </font>
    <font>
      <b/>
      <sz val="12"/>
      <name val="Tahoma"/>
      <family val="2"/>
    </font>
    <font>
      <sz val="10"/>
      <color indexed="10"/>
      <name val="Tahoma"/>
      <family val="2"/>
    </font>
    <font>
      <sz val="10"/>
      <name val="Tahoma"/>
      <family val="2"/>
    </font>
    <font>
      <sz val="8"/>
      <color indexed="81"/>
      <name val="Tahoma"/>
      <family val="2"/>
    </font>
  </fonts>
  <fills count="7">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medium">
        <color indexed="64"/>
      </bottom>
      <diagonal/>
    </border>
    <border>
      <left/>
      <right/>
      <top/>
      <bottom style="medium">
        <color indexed="55"/>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50">
    <xf numFmtId="0" fontId="0" fillId="0" borderId="0" xfId="0"/>
    <xf numFmtId="0" fontId="0" fillId="0" borderId="0" xfId="0" applyFont="1"/>
    <xf numFmtId="0" fontId="6" fillId="0" borderId="0" xfId="0" applyFont="1" applyAlignment="1">
      <alignment horizontal="center"/>
    </xf>
    <xf numFmtId="8" fontId="0" fillId="0" borderId="0" xfId="0" applyNumberFormat="1" applyFont="1" applyFill="1" applyAlignment="1" applyProtection="1">
      <alignment horizontal="center"/>
    </xf>
    <xf numFmtId="4" fontId="6" fillId="0" borderId="0" xfId="0" applyNumberFormat="1" applyFont="1" applyAlignment="1">
      <alignment horizontal="right"/>
    </xf>
    <xf numFmtId="3" fontId="6" fillId="0" borderId="0" xfId="0" applyNumberFormat="1" applyFont="1" applyAlignment="1">
      <alignment horizontal="right"/>
    </xf>
    <xf numFmtId="10" fontId="6" fillId="0" borderId="0" xfId="0" applyNumberFormat="1" applyFont="1" applyAlignment="1">
      <alignment horizontal="center"/>
    </xf>
    <xf numFmtId="0" fontId="6" fillId="2" borderId="0" xfId="0" applyFont="1" applyFill="1" applyAlignment="1">
      <alignment horizontal="center"/>
    </xf>
    <xf numFmtId="10" fontId="9" fillId="0" borderId="1" xfId="3" applyNumberFormat="1" applyFont="1" applyFill="1" applyBorder="1" applyAlignment="1" applyProtection="1">
      <alignment horizontal="right"/>
      <protection locked="0"/>
    </xf>
    <xf numFmtId="44" fontId="6" fillId="2" borderId="0" xfId="0" applyNumberFormat="1" applyFont="1" applyFill="1" applyAlignment="1">
      <alignment horizontal="center"/>
    </xf>
    <xf numFmtId="0" fontId="4" fillId="0" borderId="0" xfId="0" applyFont="1"/>
    <xf numFmtId="165" fontId="6" fillId="2" borderId="0" xfId="1" applyNumberFormat="1" applyFont="1" applyFill="1" applyBorder="1" applyAlignment="1">
      <alignment horizontal="center"/>
    </xf>
    <xf numFmtId="0" fontId="0" fillId="0" borderId="0" xfId="0" applyFont="1" applyFill="1"/>
    <xf numFmtId="4" fontId="6" fillId="0" borderId="0" xfId="0" applyNumberFormat="1" applyFont="1" applyFill="1" applyAlignment="1">
      <alignment horizontal="right"/>
    </xf>
    <xf numFmtId="8" fontId="6" fillId="0" borderId="0" xfId="0" applyNumberFormat="1" applyFont="1" applyFill="1" applyAlignment="1" applyProtection="1">
      <alignment horizontal="right"/>
    </xf>
    <xf numFmtId="0" fontId="2" fillId="0" borderId="0" xfId="2" applyFill="1" applyAlignment="1" applyProtection="1">
      <alignment horizontal="left"/>
    </xf>
    <xf numFmtId="0" fontId="3" fillId="0" borderId="0" xfId="2" applyFont="1" applyFill="1" applyAlignment="1" applyProtection="1">
      <alignment horizontal="left"/>
    </xf>
    <xf numFmtId="10" fontId="9" fillId="3" borderId="1" xfId="3" applyNumberFormat="1" applyFont="1" applyFill="1" applyBorder="1" applyAlignment="1" applyProtection="1">
      <alignment horizontal="right"/>
    </xf>
    <xf numFmtId="3" fontId="6" fillId="4" borderId="0" xfId="0" applyNumberFormat="1" applyFont="1" applyFill="1" applyAlignment="1">
      <alignment horizontal="right"/>
    </xf>
    <xf numFmtId="8" fontId="6" fillId="0" borderId="0" xfId="0" applyNumberFormat="1" applyFont="1" applyAlignment="1">
      <alignment horizontal="right"/>
    </xf>
    <xf numFmtId="164" fontId="6" fillId="2" borderId="0" xfId="0" applyNumberFormat="1" applyFont="1" applyFill="1" applyAlignment="1">
      <alignment horizontal="right"/>
    </xf>
    <xf numFmtId="8" fontId="0" fillId="0" borderId="0" xfId="0" applyNumberFormat="1" applyFont="1"/>
    <xf numFmtId="0" fontId="13" fillId="0" borderId="0" xfId="0" applyFont="1"/>
    <xf numFmtId="0" fontId="5" fillId="0" borderId="0" xfId="0" applyFont="1" applyFill="1" applyBorder="1"/>
    <xf numFmtId="0" fontId="6" fillId="0" borderId="0" xfId="0" applyFont="1" applyFill="1" applyBorder="1" applyAlignment="1">
      <alignment horizontal="right"/>
    </xf>
    <xf numFmtId="0" fontId="3" fillId="0" borderId="0" xfId="2" applyFont="1" applyFill="1" applyBorder="1" applyAlignment="1" applyProtection="1">
      <alignment horizontal="right"/>
    </xf>
    <xf numFmtId="0" fontId="8" fillId="0" borderId="0" xfId="0" applyFont="1" applyFill="1" applyBorder="1" applyAlignment="1">
      <alignment vertical="center"/>
    </xf>
    <xf numFmtId="0" fontId="0" fillId="5" borderId="0" xfId="0" applyFont="1" applyFill="1"/>
    <xf numFmtId="0" fontId="5" fillId="5" borderId="0" xfId="0" applyFont="1" applyFill="1" applyAlignment="1">
      <alignment horizontal="right" vertical="center" indent="1"/>
    </xf>
    <xf numFmtId="0" fontId="9" fillId="5" borderId="1" xfId="0" applyFont="1" applyFill="1" applyBorder="1" applyAlignment="1" applyProtection="1">
      <alignment horizontal="center"/>
      <protection locked="0"/>
    </xf>
    <xf numFmtId="0" fontId="0" fillId="5" borderId="0" xfId="0" applyFont="1" applyFill="1" applyBorder="1"/>
    <xf numFmtId="0" fontId="0" fillId="5" borderId="0" xfId="0" applyFill="1" applyAlignment="1">
      <alignment horizontal="right" vertical="center" indent="1"/>
    </xf>
    <xf numFmtId="164" fontId="9" fillId="5" borderId="1" xfId="1" applyNumberFormat="1" applyFont="1" applyFill="1" applyBorder="1" applyAlignment="1" applyProtection="1">
      <alignment horizontal="right" vertical="center"/>
      <protection locked="0"/>
    </xf>
    <xf numFmtId="0" fontId="5" fillId="5" borderId="0" xfId="0" applyFont="1" applyFill="1" applyAlignment="1">
      <alignment horizontal="right" indent="1"/>
    </xf>
    <xf numFmtId="166" fontId="9" fillId="5" borderId="2" xfId="1" applyNumberFormat="1" applyFont="1" applyFill="1" applyBorder="1" applyAlignment="1" applyProtection="1">
      <alignment horizontal="right" vertical="center"/>
    </xf>
    <xf numFmtId="10" fontId="9" fillId="5" borderId="1" xfId="3" applyNumberFormat="1" applyFont="1" applyFill="1" applyBorder="1" applyAlignment="1" applyProtection="1">
      <alignment horizontal="right"/>
      <protection locked="0"/>
    </xf>
    <xf numFmtId="0" fontId="10" fillId="5" borderId="0" xfId="0" applyFont="1" applyFill="1" applyBorder="1" applyAlignment="1" applyProtection="1">
      <alignment horizontal="left" vertical="center" indent="1"/>
    </xf>
    <xf numFmtId="8" fontId="0" fillId="5" borderId="0" xfId="0" applyNumberFormat="1" applyFont="1" applyFill="1" applyAlignment="1" applyProtection="1">
      <alignment horizontal="center"/>
    </xf>
    <xf numFmtId="0" fontId="4" fillId="5" borderId="0" xfId="0" applyFont="1" applyFill="1" applyAlignment="1">
      <alignment horizontal="right" indent="1"/>
    </xf>
    <xf numFmtId="8" fontId="0" fillId="5" borderId="0" xfId="0" applyNumberFormat="1" applyFill="1" applyAlignment="1" applyProtection="1">
      <alignment horizontal="center"/>
    </xf>
    <xf numFmtId="0" fontId="12" fillId="6" borderId="3" xfId="0" applyFont="1" applyFill="1" applyBorder="1" applyAlignment="1" applyProtection="1">
      <alignment horizontal="left" vertical="center" indent="1"/>
    </xf>
    <xf numFmtId="0" fontId="12" fillId="6" borderId="3" xfId="0" applyFont="1" applyFill="1" applyBorder="1" applyAlignment="1" applyProtection="1">
      <alignment horizontal="right" vertical="center" indent="1"/>
    </xf>
    <xf numFmtId="0" fontId="14" fillId="6" borderId="3" xfId="0" applyFont="1" applyFill="1" applyBorder="1"/>
    <xf numFmtId="0" fontId="4" fillId="6" borderId="4" xfId="0" applyFont="1" applyFill="1" applyBorder="1" applyAlignment="1">
      <alignment horizontal="center" wrapText="1"/>
    </xf>
    <xf numFmtId="0" fontId="4" fillId="6" borderId="4" xfId="0" applyFont="1" applyFill="1" applyBorder="1" applyAlignment="1">
      <alignment horizontal="right" wrapText="1"/>
    </xf>
    <xf numFmtId="0" fontId="12" fillId="6" borderId="4" xfId="0" applyFont="1" applyFill="1" applyBorder="1" applyAlignment="1">
      <alignment horizontal="right" wrapText="1"/>
    </xf>
    <xf numFmtId="0" fontId="0" fillId="5" borderId="3" xfId="0" applyFont="1" applyFill="1" applyBorder="1"/>
    <xf numFmtId="0" fontId="11" fillId="5" borderId="3" xfId="0" applyFont="1" applyFill="1" applyBorder="1" applyAlignment="1" applyProtection="1">
      <alignment horizontal="right" vertical="center" indent="1"/>
    </xf>
    <xf numFmtId="44" fontId="9" fillId="5" borderId="2" xfId="1" applyNumberFormat="1" applyFont="1" applyFill="1" applyBorder="1" applyAlignment="1" applyProtection="1">
      <alignment horizontal="right" vertical="center"/>
      <protection locked="0"/>
    </xf>
    <xf numFmtId="0" fontId="10" fillId="5" borderId="3" xfId="0" applyFont="1" applyFill="1" applyBorder="1" applyAlignment="1" applyProtection="1">
      <alignment horizontal="left" vertical="center" indent="1"/>
    </xf>
  </cellXfs>
  <cellStyles count="4">
    <cellStyle name="Currency" xfId="1" builtinId="4"/>
    <cellStyle name="Hyperlink" xfId="2" builtinId="8"/>
    <cellStyle name="Normal" xfId="0" builtinId="0"/>
    <cellStyle name="Percent" xfId="3" builtinId="5"/>
  </cellStyles>
  <dxfs count="3">
    <dxf>
      <font>
        <condense val="0"/>
        <extend val="0"/>
        <color indexed="55"/>
      </font>
      <fill>
        <patternFill>
          <bgColor indexed="22"/>
        </patternFill>
      </fill>
    </dxf>
    <dxf>
      <fill>
        <patternFill>
          <bgColor indexed="22"/>
        </patternFill>
      </fill>
    </dxf>
    <dxf>
      <font>
        <condense val="0"/>
        <extend val="0"/>
        <color indexed="55"/>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EB2D4"/>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7539882834614842"/>
          <c:y val="7.6555023923444973E-2"/>
          <c:w val="0.79726740157340192"/>
          <c:h val="0.76076555023923464"/>
        </c:manualLayout>
      </c:layout>
      <c:scatterChart>
        <c:scatterStyle val="lineMarker"/>
        <c:ser>
          <c:idx val="0"/>
          <c:order val="0"/>
          <c:tx>
            <c:strRef>
              <c:f>Savings!$H$28</c:f>
              <c:strCache>
                <c:ptCount val="1"/>
                <c:pt idx="0">
                  <c:v>Balance</c:v>
                </c:pt>
              </c:strCache>
            </c:strRef>
          </c:tx>
          <c:spPr>
            <a:ln w="25400">
              <a:solidFill>
                <a:srgbClr val="000080"/>
              </a:solidFill>
              <a:prstDash val="solid"/>
            </a:ln>
          </c:spPr>
          <c:marker>
            <c:symbol val="none"/>
          </c:marker>
          <c:xVal>
            <c:numRef>
              <c:f>[0]!epm_years</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[0]!epm_cash2</c:f>
              <c:numCache>
                <c:formatCode>#,##0.00</c:formatCode>
                <c:ptCount val="20"/>
                <c:pt idx="0">
                  <c:v>12851.908004385301</c:v>
                </c:pt>
                <c:pt idx="1">
                  <c:v>15820.00714113456</c:v>
                </c:pt>
                <c:pt idx="2">
                  <c:v>18909.031216253883</c:v>
                </c:pt>
                <c:pt idx="3">
                  <c:v>22123.906898309946</c:v>
                </c:pt>
                <c:pt idx="4">
                  <c:v>25469.761575948291</c:v>
                </c:pt>
                <c:pt idx="5">
                  <c:v>28951.931535539021</c:v>
                </c:pt>
                <c:pt idx="6">
                  <c:v>32575.970471992423</c:v>
                </c:pt>
                <c:pt idx="7">
                  <c:v>36347.658346318334</c:v>
                </c:pt>
                <c:pt idx="8">
                  <c:v>40273.010604056151</c:v>
                </c:pt>
                <c:pt idx="9">
                  <c:v>44358.287769277893</c:v>
                </c:pt>
                <c:pt idx="10">
                  <c:v>48610.005429465753</c:v>
                </c:pt>
                <c:pt idx="11">
                  <c:v>53034.94462718899</c:v>
                </c:pt>
                <c:pt idx="12">
                  <c:v>57640.162675153733</c:v>
                </c:pt>
                <c:pt idx="13">
                  <c:v>62433.00441187463</c:v>
                </c:pt>
                <c:pt idx="14">
                  <c:v>67421.113915919908</c:v>
                </c:pt>
                <c:pt idx="15">
                  <c:v>72612.446697412859</c:v>
                </c:pt>
                <c:pt idx="16">
                  <c:v>78015.282386233928</c:v>
                </c:pt>
                <c:pt idx="17">
                  <c:v>83638.237937159676</c:v>
                </c:pt>
                <c:pt idx="18">
                  <c:v>89490.28137299954</c:v>
                </c:pt>
                <c:pt idx="19">
                  <c:v>95580.746087649153</c:v>
                </c:pt>
              </c:numCache>
            </c:numRef>
          </c:yVal>
        </c:ser>
        <c:ser>
          <c:idx val="1"/>
          <c:order val="1"/>
          <c:tx>
            <c:v>My Investment</c:v>
          </c:tx>
          <c:spPr>
            <a:ln w="25400">
              <a:solidFill>
                <a:srgbClr val="FF0000"/>
              </a:solidFill>
              <a:prstDash val="solid"/>
            </a:ln>
          </c:spPr>
          <c:marker>
            <c:symbol val="x"/>
            <c:size val="5"/>
            <c:spPr>
              <a:noFill/>
              <a:ln>
                <a:solidFill>
                  <a:srgbClr val="FF0000"/>
                </a:solidFill>
                <a:prstDash val="solid"/>
              </a:ln>
            </c:spPr>
          </c:marker>
          <c:xVal>
            <c:numRef>
              <c:f>[0]!epm_years</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[0]!epm_cash1</c:f>
              <c:numCache>
                <c:formatCode>#,##0.00</c:formatCode>
                <c:ptCount val="20"/>
                <c:pt idx="0">
                  <c:v>12400</c:v>
                </c:pt>
                <c:pt idx="1">
                  <c:v>14800</c:v>
                </c:pt>
                <c:pt idx="2">
                  <c:v>17200</c:v>
                </c:pt>
                <c:pt idx="3">
                  <c:v>19600</c:v>
                </c:pt>
                <c:pt idx="4">
                  <c:v>22000</c:v>
                </c:pt>
                <c:pt idx="5">
                  <c:v>24400</c:v>
                </c:pt>
                <c:pt idx="6">
                  <c:v>26800</c:v>
                </c:pt>
                <c:pt idx="7">
                  <c:v>29200</c:v>
                </c:pt>
                <c:pt idx="8">
                  <c:v>31600</c:v>
                </c:pt>
                <c:pt idx="9">
                  <c:v>34000</c:v>
                </c:pt>
                <c:pt idx="10">
                  <c:v>36400</c:v>
                </c:pt>
                <c:pt idx="11">
                  <c:v>38800</c:v>
                </c:pt>
                <c:pt idx="12">
                  <c:v>41200</c:v>
                </c:pt>
                <c:pt idx="13">
                  <c:v>43600</c:v>
                </c:pt>
                <c:pt idx="14">
                  <c:v>46000</c:v>
                </c:pt>
                <c:pt idx="15">
                  <c:v>48400</c:v>
                </c:pt>
                <c:pt idx="16">
                  <c:v>50800</c:v>
                </c:pt>
                <c:pt idx="17">
                  <c:v>53200</c:v>
                </c:pt>
                <c:pt idx="18">
                  <c:v>55600</c:v>
                </c:pt>
                <c:pt idx="19">
                  <c:v>58000</c:v>
                </c:pt>
              </c:numCache>
            </c:numRef>
          </c:yVal>
        </c:ser>
        <c:axId val="79546240"/>
        <c:axId val="79556608"/>
      </c:scatterChart>
      <c:valAx>
        <c:axId val="79546240"/>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556608"/>
        <c:crosses val="autoZero"/>
        <c:crossBetween val="midCat"/>
      </c:valAx>
      <c:valAx>
        <c:axId val="7955660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546240"/>
        <c:crosses val="autoZero"/>
        <c:crossBetween val="midCat"/>
      </c:valAx>
      <c:spPr>
        <a:noFill/>
        <a:ln w="25400">
          <a:noFill/>
        </a:ln>
      </c:spPr>
    </c:plotArea>
    <c:legend>
      <c:legendPos val="r"/>
      <c:layout>
        <c:manualLayout>
          <c:xMode val="edge"/>
          <c:yMode val="edge"/>
          <c:x val="0.22095696557891423"/>
          <c:y val="7.1770334928229734E-2"/>
          <c:w val="0.3075174263211693"/>
          <c:h val="0.22966507177033493"/>
        </c:manualLayout>
      </c:layout>
      <c:spPr>
        <a:noFill/>
        <a:ln w="3175">
          <a:solidFill>
            <a:srgbClr val="B2B2B2"/>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6</xdr:col>
      <xdr:colOff>238125</xdr:colOff>
      <xdr:row>26</xdr:row>
      <xdr:rowOff>123825</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66115</xdr:rowOff>
    </xdr:from>
    <xdr:to>
      <xdr:col>3</xdr:col>
      <xdr:colOff>209550</xdr:colOff>
      <xdr:row>2</xdr:row>
      <xdr:rowOff>219635</xdr:rowOff>
    </xdr:to>
    <xdr:pic>
      <xdr:nvPicPr>
        <xdr:cNvPr id="4" name="Picture 3" descr="logo.jpg"/>
        <xdr:cNvPicPr>
          <a:picLocks noChangeAspect="1"/>
        </xdr:cNvPicPr>
      </xdr:nvPicPr>
      <xdr:blipFill>
        <a:blip xmlns:r="http://schemas.openxmlformats.org/officeDocument/2006/relationships" r:embed="rId2" cstate="print"/>
        <a:stretch>
          <a:fillRect/>
        </a:stretch>
      </xdr:blipFill>
      <xdr:spPr>
        <a:xfrm>
          <a:off x="47625" y="66115"/>
          <a:ext cx="1609725" cy="477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89"/>
  <sheetViews>
    <sheetView showGridLines="0" tabSelected="1" workbookViewId="0">
      <selection activeCell="J10" sqref="J10"/>
    </sheetView>
  </sheetViews>
  <sheetFormatPr defaultRowHeight="12.75"/>
  <cols>
    <col min="1" max="1" width="7.85546875" style="1" customWidth="1"/>
    <col min="2" max="2" width="3.42578125" style="1" customWidth="1"/>
    <col min="3" max="3" width="10.42578125" style="1" customWidth="1"/>
    <col min="4" max="4" width="10.5703125" style="1" customWidth="1"/>
    <col min="5" max="5" width="14.140625" style="1" customWidth="1"/>
    <col min="6" max="6" width="12.7109375" style="1" customWidth="1"/>
    <col min="7" max="7" width="13.140625" style="1" customWidth="1"/>
    <col min="8" max="8" width="16.28515625" style="1" customWidth="1"/>
    <col min="9" max="9" width="4.140625" style="1" customWidth="1"/>
    <col min="10" max="10" width="11.7109375" style="1" customWidth="1"/>
    <col min="11" max="11" width="13.28515625" style="1" customWidth="1"/>
    <col min="12" max="12" width="10.5703125" style="1" bestFit="1" customWidth="1"/>
    <col min="13" max="16384" width="9.140625" style="1"/>
  </cols>
  <sheetData>
    <row r="1" spans="1:10">
      <c r="A1" s="23"/>
      <c r="B1" s="12"/>
      <c r="C1" s="23"/>
      <c r="D1" s="23"/>
      <c r="E1" s="23"/>
      <c r="F1" s="23"/>
      <c r="G1" s="24"/>
      <c r="H1" s="25"/>
      <c r="J1"/>
    </row>
    <row r="2" spans="1:10">
      <c r="A2" s="16"/>
      <c r="B2" s="12"/>
      <c r="C2" s="12"/>
      <c r="D2" s="12"/>
      <c r="E2" s="12"/>
      <c r="F2" s="12"/>
      <c r="G2" s="12"/>
      <c r="H2" s="12"/>
      <c r="J2"/>
    </row>
    <row r="3" spans="1:10" ht="18">
      <c r="A3" s="15"/>
      <c r="B3" s="12"/>
      <c r="C3" s="12"/>
      <c r="D3" s="12"/>
      <c r="E3" s="26" t="s">
        <v>16</v>
      </c>
      <c r="F3" s="12"/>
      <c r="G3" s="12"/>
      <c r="H3" s="12"/>
      <c r="I3"/>
    </row>
    <row r="4" spans="1:10" ht="15.75" thickBot="1">
      <c r="A4" s="40"/>
      <c r="B4" s="40"/>
      <c r="C4" s="40"/>
      <c r="D4" s="40"/>
      <c r="E4" s="41" t="s">
        <v>14</v>
      </c>
      <c r="F4" s="42"/>
      <c r="G4" s="40"/>
      <c r="H4" s="41" t="s">
        <v>8</v>
      </c>
      <c r="J4" s="10"/>
    </row>
    <row r="5" spans="1:10" ht="15" customHeight="1">
      <c r="A5" s="27"/>
      <c r="B5" s="27"/>
      <c r="C5" s="27"/>
      <c r="D5" s="27"/>
      <c r="E5" s="27"/>
      <c r="F5" s="27"/>
      <c r="G5" s="27"/>
      <c r="H5" s="27"/>
      <c r="J5"/>
    </row>
    <row r="6" spans="1:10" ht="15" customHeight="1" thickBot="1">
      <c r="A6" s="27"/>
      <c r="B6" s="28"/>
      <c r="C6" s="28"/>
      <c r="D6" s="28" t="s">
        <v>4</v>
      </c>
      <c r="E6" s="29">
        <v>20</v>
      </c>
      <c r="F6" s="30"/>
      <c r="G6" s="46"/>
      <c r="H6" s="47" t="s">
        <v>15</v>
      </c>
      <c r="J6"/>
    </row>
    <row r="7" spans="1:10" ht="15" customHeight="1">
      <c r="A7" s="27"/>
      <c r="B7" s="27"/>
      <c r="C7" s="27"/>
      <c r="D7" s="31" t="s">
        <v>17</v>
      </c>
      <c r="E7" s="32">
        <v>10000</v>
      </c>
      <c r="F7" s="27"/>
      <c r="G7" s="33" t="str">
        <f>"Value After "&amp;E6&amp;" Years"</f>
        <v>Value After 20 Years</v>
      </c>
      <c r="H7" s="34">
        <f ca="1">OFFSET(H28,E6+1,0,1,1)</f>
        <v>95580.746087649153</v>
      </c>
      <c r="J7" s="22"/>
    </row>
    <row r="8" spans="1:10" ht="15" customHeight="1">
      <c r="A8" s="27"/>
      <c r="B8" s="28"/>
      <c r="C8" s="28"/>
      <c r="D8" s="28" t="s">
        <v>24</v>
      </c>
      <c r="E8" s="35">
        <v>0.04</v>
      </c>
      <c r="F8" s="27"/>
      <c r="G8" s="30"/>
      <c r="H8" s="30"/>
      <c r="J8"/>
    </row>
    <row r="9" spans="1:10" ht="15" customHeight="1" thickBot="1">
      <c r="A9" s="36"/>
      <c r="B9" s="28"/>
      <c r="C9" s="28"/>
      <c r="D9" s="28"/>
      <c r="E9" s="28"/>
      <c r="F9" s="30"/>
      <c r="G9" s="46"/>
      <c r="H9" s="47" t="s">
        <v>13</v>
      </c>
    </row>
    <row r="10" spans="1:10" ht="15" customHeight="1" thickBot="1">
      <c r="A10" s="27"/>
      <c r="B10" s="49"/>
      <c r="C10" s="49"/>
      <c r="D10" s="49"/>
      <c r="E10" s="47" t="s">
        <v>21</v>
      </c>
      <c r="F10" s="27"/>
      <c r="G10" s="33" t="s">
        <v>12</v>
      </c>
      <c r="H10" s="34">
        <f ca="1">SUM(OFFSET(F28,1,0,E6+1,1))</f>
        <v>58000</v>
      </c>
      <c r="J10" s="10"/>
    </row>
    <row r="11" spans="1:10" ht="15" customHeight="1">
      <c r="A11" s="27"/>
      <c r="B11" s="28"/>
      <c r="C11" s="28"/>
      <c r="D11" s="28" t="s">
        <v>22</v>
      </c>
      <c r="E11" s="48">
        <v>200</v>
      </c>
      <c r="F11" s="37"/>
      <c r="G11" s="38" t="s">
        <v>25</v>
      </c>
      <c r="H11" s="34">
        <f ca="1">SUM(OFFSET(D28,2,0,$E$6,1))</f>
        <v>37580.746087649153</v>
      </c>
      <c r="J11"/>
    </row>
    <row r="12" spans="1:10" ht="15" customHeight="1">
      <c r="A12" s="27"/>
      <c r="B12" s="28"/>
      <c r="C12" s="28"/>
      <c r="D12" s="28" t="s">
        <v>20</v>
      </c>
      <c r="E12" s="35" t="s">
        <v>11</v>
      </c>
      <c r="F12" s="37"/>
      <c r="G12" s="39"/>
      <c r="H12" s="33"/>
      <c r="J12"/>
    </row>
    <row r="13" spans="1:10" ht="15" customHeight="1">
      <c r="A13" s="27"/>
      <c r="B13" s="28"/>
      <c r="C13" s="28"/>
      <c r="D13" s="28" t="s">
        <v>26</v>
      </c>
      <c r="E13" s="32"/>
      <c r="F13" s="37"/>
      <c r="G13" s="39"/>
      <c r="H13" s="33"/>
      <c r="J13"/>
    </row>
    <row r="14" spans="1:10" ht="15" customHeight="1">
      <c r="A14" s="27"/>
      <c r="B14" s="27"/>
      <c r="C14" s="27"/>
      <c r="D14" s="27"/>
      <c r="E14" s="27"/>
      <c r="F14" s="37"/>
      <c r="G14" s="39"/>
      <c r="H14" s="33"/>
      <c r="J14"/>
    </row>
    <row r="15" spans="1:10" ht="15" customHeight="1">
      <c r="A15" s="27"/>
      <c r="B15" s="27"/>
      <c r="C15" s="27"/>
      <c r="D15" s="27"/>
      <c r="E15" s="27"/>
      <c r="F15" s="37"/>
      <c r="G15" s="39"/>
      <c r="H15" s="33"/>
      <c r="J15"/>
    </row>
    <row r="16" spans="1:10">
      <c r="G16" s="3"/>
      <c r="J16"/>
    </row>
    <row r="17" spans="1:12">
      <c r="G17" s="12"/>
      <c r="H17" s="12"/>
      <c r="I17"/>
    </row>
    <row r="18" spans="1:12">
      <c r="G18" s="12"/>
      <c r="H18" s="13" t="b">
        <v>0</v>
      </c>
      <c r="I18"/>
      <c r="J18" s="10"/>
    </row>
    <row r="19" spans="1:12" ht="15" customHeight="1">
      <c r="G19" s="13" t="s">
        <v>9</v>
      </c>
      <c r="H19" s="8">
        <v>-0.04</v>
      </c>
      <c r="I19"/>
      <c r="J19"/>
    </row>
    <row r="20" spans="1:12" ht="15" customHeight="1">
      <c r="G20" s="13" t="s">
        <v>5</v>
      </c>
      <c r="H20" s="8">
        <v>0.1</v>
      </c>
      <c r="J20"/>
    </row>
    <row r="21" spans="1:12" ht="15" customHeight="1">
      <c r="G21" s="13" t="s">
        <v>6</v>
      </c>
      <c r="H21" s="17">
        <f ca="1">AVERAGE(OFFSET(C28,2,0,E6,1))</f>
        <v>4.0000000000000008E-2</v>
      </c>
      <c r="J21"/>
    </row>
    <row r="22" spans="1:12">
      <c r="G22" s="3"/>
      <c r="H22" s="14" t="s">
        <v>7</v>
      </c>
    </row>
    <row r="23" spans="1:12">
      <c r="G23" s="3"/>
      <c r="J23"/>
    </row>
    <row r="24" spans="1:12">
      <c r="G24" s="3"/>
      <c r="J24"/>
    </row>
    <row r="25" spans="1:12">
      <c r="G25" s="3"/>
    </row>
    <row r="26" spans="1:12">
      <c r="G26" s="3"/>
    </row>
    <row r="27" spans="1:12">
      <c r="G27" s="3"/>
    </row>
    <row r="28" spans="1:12" ht="26.25" thickBot="1">
      <c r="A28" s="43" t="s">
        <v>2</v>
      </c>
      <c r="B28" s="43"/>
      <c r="C28" s="43" t="s">
        <v>3</v>
      </c>
      <c r="D28" s="44" t="s">
        <v>0</v>
      </c>
      <c r="E28" s="44"/>
      <c r="F28" s="43" t="s">
        <v>18</v>
      </c>
      <c r="G28" s="43" t="s">
        <v>19</v>
      </c>
      <c r="H28" s="45" t="s">
        <v>1</v>
      </c>
      <c r="J28" s="43" t="s">
        <v>10</v>
      </c>
      <c r="K28" s="43" t="s">
        <v>23</v>
      </c>
    </row>
    <row r="29" spans="1:12" ht="15" customHeight="1">
      <c r="A29" s="7"/>
      <c r="B29" s="7"/>
      <c r="C29" s="7"/>
      <c r="D29" s="7"/>
      <c r="E29" s="7"/>
      <c r="F29" s="20">
        <f>E7</f>
        <v>10000</v>
      </c>
      <c r="G29" s="7"/>
      <c r="H29" s="11">
        <f>$E$7</f>
        <v>10000</v>
      </c>
      <c r="J29" s="9"/>
      <c r="K29" s="9"/>
    </row>
    <row r="30" spans="1:12">
      <c r="A30" s="2">
        <v>1</v>
      </c>
      <c r="B30" s="2"/>
      <c r="C30" s="6">
        <f t="shared" ref="C30:C61" ca="1" si="0">IF(randrate,$H$19+RAND()*($H$20-$H$19),$E$8)</f>
        <v>0.04</v>
      </c>
      <c r="D30" s="19">
        <f t="shared" ref="D30:D61" ca="1" si="1">FV(((1+C30/compound_period)^(compound_period/deposits_per_year))-1,deposits_per_year,-$E$11,-H29)-$E$11*deposits_per_year-H29</f>
        <v>451.90800438530096</v>
      </c>
      <c r="E30" s="19"/>
      <c r="F30" s="5">
        <f t="shared" ref="F30:F61" si="2">$E$13+$E$11*deposits_per_year</f>
        <v>2400</v>
      </c>
      <c r="G30" s="18"/>
      <c r="H30" s="4">
        <f t="shared" ref="H30:H61" ca="1" si="3">H29+F30+G30+D30</f>
        <v>12851.908004385301</v>
      </c>
      <c r="J30" s="4">
        <f>SUM(F$29:F30)+SUM(G$29:G30)</f>
        <v>12400</v>
      </c>
      <c r="K30" s="4">
        <f ca="1">SUM(D$29:D30)</f>
        <v>451.90800438530096</v>
      </c>
      <c r="L30" s="21"/>
    </row>
    <row r="31" spans="1:12">
      <c r="A31" s="2">
        <v>2</v>
      </c>
      <c r="B31" s="2"/>
      <c r="C31" s="6">
        <f t="shared" ca="1" si="0"/>
        <v>0.04</v>
      </c>
      <c r="D31" s="19">
        <f t="shared" ca="1" si="1"/>
        <v>568.09913674925883</v>
      </c>
      <c r="E31" s="19"/>
      <c r="F31" s="5">
        <f t="shared" si="2"/>
        <v>2400</v>
      </c>
      <c r="G31" s="18"/>
      <c r="H31" s="4">
        <f t="shared" ca="1" si="3"/>
        <v>15820.00714113456</v>
      </c>
      <c r="J31" s="4">
        <f>SUM(F$29:F31)+SUM(G$29:G31)</f>
        <v>14800</v>
      </c>
      <c r="K31" s="4">
        <f ca="1">SUM(D$29:D31)</f>
        <v>1020.0071411345598</v>
      </c>
    </row>
    <row r="32" spans="1:12">
      <c r="A32" s="2">
        <v>3</v>
      </c>
      <c r="B32" s="2"/>
      <c r="C32" s="6">
        <f t="shared" ca="1" si="0"/>
        <v>0.04</v>
      </c>
      <c r="D32" s="19">
        <f t="shared" ca="1" si="1"/>
        <v>689.02407511932324</v>
      </c>
      <c r="E32" s="19"/>
      <c r="F32" s="5">
        <f t="shared" si="2"/>
        <v>2400</v>
      </c>
      <c r="G32" s="18"/>
      <c r="H32" s="4">
        <f t="shared" ca="1" si="3"/>
        <v>18909.031216253883</v>
      </c>
      <c r="J32" s="4">
        <f>SUM(F$29:F32)+SUM(G$29:G32)</f>
        <v>17200</v>
      </c>
      <c r="K32" s="4">
        <f ca="1">SUM(D$29:D32)</f>
        <v>1709.031216253883</v>
      </c>
    </row>
    <row r="33" spans="1:11">
      <c r="A33" s="2">
        <v>4</v>
      </c>
      <c r="B33" s="2"/>
      <c r="C33" s="6">
        <f t="shared" ca="1" si="0"/>
        <v>0.04</v>
      </c>
      <c r="D33" s="19">
        <f t="shared" ca="1" si="1"/>
        <v>814.87568205606294</v>
      </c>
      <c r="E33" s="19"/>
      <c r="F33" s="5">
        <f t="shared" si="2"/>
        <v>2400</v>
      </c>
      <c r="G33" s="18"/>
      <c r="H33" s="4">
        <f t="shared" ca="1" si="3"/>
        <v>22123.906898309946</v>
      </c>
      <c r="J33" s="4">
        <f>SUM(F$29:F33)+SUM(G$29:G33)</f>
        <v>19600</v>
      </c>
      <c r="K33" s="4">
        <f ca="1">SUM(D$29:D33)</f>
        <v>2523.906898309946</v>
      </c>
    </row>
    <row r="34" spans="1:11">
      <c r="A34" s="2">
        <v>5</v>
      </c>
      <c r="B34" s="2"/>
      <c r="C34" s="6">
        <f t="shared" ca="1" si="0"/>
        <v>0.04</v>
      </c>
      <c r="D34" s="19">
        <f t="shared" ca="1" si="1"/>
        <v>945.85467763834458</v>
      </c>
      <c r="E34" s="19"/>
      <c r="F34" s="5">
        <f t="shared" si="2"/>
        <v>2400</v>
      </c>
      <c r="G34" s="18"/>
      <c r="H34" s="4">
        <f t="shared" ca="1" si="3"/>
        <v>25469.761575948291</v>
      </c>
      <c r="J34" s="4">
        <f>SUM(F$29:F34)+SUM(G$29:G34)</f>
        <v>22000</v>
      </c>
      <c r="K34" s="4">
        <f ca="1">SUM(D$29:D34)</f>
        <v>3469.7615759482906</v>
      </c>
    </row>
    <row r="35" spans="1:11">
      <c r="A35" s="2">
        <v>6</v>
      </c>
      <c r="B35" s="2"/>
      <c r="C35" s="6">
        <f t="shared" ca="1" si="0"/>
        <v>0.04</v>
      </c>
      <c r="D35" s="19">
        <f t="shared" ca="1" si="1"/>
        <v>1082.1699595907303</v>
      </c>
      <c r="E35" s="19"/>
      <c r="F35" s="5">
        <f t="shared" si="2"/>
        <v>2400</v>
      </c>
      <c r="G35" s="18"/>
      <c r="H35" s="4">
        <f t="shared" ca="1" si="3"/>
        <v>28951.931535539021</v>
      </c>
      <c r="J35" s="4">
        <f>SUM(F$29:F35)+SUM(G$29:G35)</f>
        <v>24400</v>
      </c>
      <c r="K35" s="4">
        <f ca="1">SUM(D$29:D35)</f>
        <v>4551.9315355390208</v>
      </c>
    </row>
    <row r="36" spans="1:11">
      <c r="A36" s="2">
        <v>7</v>
      </c>
      <c r="B36" s="2"/>
      <c r="C36" s="6">
        <f t="shared" ca="1" si="0"/>
        <v>0.04</v>
      </c>
      <c r="D36" s="19">
        <f t="shared" ca="1" si="1"/>
        <v>1224.0389364534021</v>
      </c>
      <c r="E36" s="19"/>
      <c r="F36" s="5">
        <f t="shared" si="2"/>
        <v>2400</v>
      </c>
      <c r="G36" s="18"/>
      <c r="H36" s="4">
        <f t="shared" ca="1" si="3"/>
        <v>32575.970471992423</v>
      </c>
      <c r="J36" s="4">
        <f>SUM(F$29:F36)+SUM(G$29:G36)</f>
        <v>26800</v>
      </c>
      <c r="K36" s="4">
        <f ca="1">SUM(D$29:D36)</f>
        <v>5775.970471992423</v>
      </c>
    </row>
    <row r="37" spans="1:11">
      <c r="A37" s="2">
        <v>8</v>
      </c>
      <c r="B37" s="2"/>
      <c r="C37" s="6">
        <f t="shared" ca="1" si="0"/>
        <v>0.04</v>
      </c>
      <c r="D37" s="19">
        <f t="shared" ca="1" si="1"/>
        <v>1371.6878743259113</v>
      </c>
      <c r="E37" s="19"/>
      <c r="F37" s="5">
        <f t="shared" si="2"/>
        <v>2400</v>
      </c>
      <c r="G37" s="18"/>
      <c r="H37" s="4">
        <f t="shared" ca="1" si="3"/>
        <v>36347.658346318334</v>
      </c>
      <c r="J37" s="4">
        <f>SUM(F$29:F37)+SUM(G$29:G37)</f>
        <v>29200</v>
      </c>
      <c r="K37" s="4">
        <f ca="1">SUM(D$29:D37)</f>
        <v>7147.6583463183342</v>
      </c>
    </row>
    <row r="38" spans="1:11">
      <c r="A38" s="2">
        <v>9</v>
      </c>
      <c r="B38" s="2"/>
      <c r="C38" s="6">
        <f t="shared" ca="1" si="0"/>
        <v>0.04</v>
      </c>
      <c r="D38" s="19">
        <f t="shared" ca="1" si="1"/>
        <v>1525.3522577378171</v>
      </c>
      <c r="E38" s="19"/>
      <c r="F38" s="5">
        <f t="shared" si="2"/>
        <v>2400</v>
      </c>
      <c r="G38" s="18"/>
      <c r="H38" s="4">
        <f t="shared" ca="1" si="3"/>
        <v>40273.010604056151</v>
      </c>
      <c r="J38" s="4">
        <f>SUM(F$29:F38)+SUM(G$29:G38)</f>
        <v>31600</v>
      </c>
      <c r="K38" s="4">
        <f ca="1">SUM(D$29:D38)</f>
        <v>8673.0106040561514</v>
      </c>
    </row>
    <row r="39" spans="1:11">
      <c r="A39" s="2">
        <v>10</v>
      </c>
      <c r="B39" s="2"/>
      <c r="C39" s="6">
        <f t="shared" ca="1" si="0"/>
        <v>0.04</v>
      </c>
      <c r="D39" s="19">
        <f t="shared" ca="1" si="1"/>
        <v>1685.2771652217416</v>
      </c>
      <c r="E39" s="19"/>
      <c r="F39" s="5">
        <f t="shared" si="2"/>
        <v>2400</v>
      </c>
      <c r="G39" s="18"/>
      <c r="H39" s="4">
        <f t="shared" ca="1" si="3"/>
        <v>44358.287769277893</v>
      </c>
      <c r="J39" s="4">
        <f>SUM(F$29:F39)+SUM(G$29:G39)</f>
        <v>34000</v>
      </c>
      <c r="K39" s="4">
        <f ca="1">SUM(D$29:D39)</f>
        <v>10358.287769277893</v>
      </c>
    </row>
    <row r="40" spans="1:11">
      <c r="A40" s="2">
        <v>11</v>
      </c>
      <c r="B40" s="2"/>
      <c r="C40" s="6">
        <f t="shared" ca="1" si="0"/>
        <v>0.04</v>
      </c>
      <c r="D40" s="19">
        <f t="shared" ca="1" si="1"/>
        <v>1851.71766018786</v>
      </c>
      <c r="E40" s="19"/>
      <c r="F40" s="5">
        <f t="shared" si="2"/>
        <v>2400</v>
      </c>
      <c r="G40" s="18"/>
      <c r="H40" s="4">
        <f t="shared" ca="1" si="3"/>
        <v>48610.005429465753</v>
      </c>
      <c r="J40" s="4">
        <f>SUM(F$29:F40)+SUM(G$29:G40)</f>
        <v>36400</v>
      </c>
      <c r="K40" s="4">
        <f ca="1">SUM(D$29:D40)</f>
        <v>12210.005429465753</v>
      </c>
    </row>
    <row r="41" spans="1:11">
      <c r="A41" s="2">
        <v>12</v>
      </c>
      <c r="B41" s="2"/>
      <c r="C41" s="6">
        <f t="shared" ca="1" si="0"/>
        <v>0.04</v>
      </c>
      <c r="D41" s="19">
        <f t="shared" ca="1" si="1"/>
        <v>2024.9391977232372</v>
      </c>
      <c r="E41" s="19"/>
      <c r="F41" s="5">
        <f t="shared" si="2"/>
        <v>2400</v>
      </c>
      <c r="G41" s="18"/>
      <c r="H41" s="4">
        <f t="shared" ca="1" si="3"/>
        <v>53034.94462718899</v>
      </c>
      <c r="J41" s="4">
        <f>SUM(F$29:F41)+SUM(G$29:G41)</f>
        <v>38800</v>
      </c>
      <c r="K41" s="4">
        <f ca="1">SUM(D$29:D41)</f>
        <v>14234.94462718899</v>
      </c>
    </row>
    <row r="42" spans="1:11">
      <c r="A42" s="2">
        <v>13</v>
      </c>
      <c r="B42" s="2"/>
      <c r="C42" s="6">
        <f t="shared" ca="1" si="0"/>
        <v>0.04</v>
      </c>
      <c r="D42" s="19">
        <f t="shared" ca="1" si="1"/>
        <v>2205.2180479647432</v>
      </c>
      <c r="E42" s="19"/>
      <c r="F42" s="5">
        <f t="shared" si="2"/>
        <v>2400</v>
      </c>
      <c r="G42" s="18"/>
      <c r="H42" s="4">
        <f t="shared" ca="1" si="3"/>
        <v>57640.162675153733</v>
      </c>
      <c r="J42" s="4">
        <f>SUM(F$29:F42)+SUM(G$29:G42)</f>
        <v>41200</v>
      </c>
      <c r="K42" s="4">
        <f ca="1">SUM(D$29:D42)</f>
        <v>16440.162675153733</v>
      </c>
    </row>
    <row r="43" spans="1:11">
      <c r="A43" s="2">
        <v>14</v>
      </c>
      <c r="B43" s="2"/>
      <c r="C43" s="6">
        <f t="shared" ca="1" si="0"/>
        <v>0.04</v>
      </c>
      <c r="D43" s="19">
        <f t="shared" ca="1" si="1"/>
        <v>2392.8417367208967</v>
      </c>
      <c r="E43" s="19"/>
      <c r="F43" s="5">
        <f t="shared" si="2"/>
        <v>2400</v>
      </c>
      <c r="G43" s="18"/>
      <c r="H43" s="4">
        <f t="shared" ca="1" si="3"/>
        <v>62433.00441187463</v>
      </c>
      <c r="J43" s="4">
        <f>SUM(F$29:F43)+SUM(G$29:G43)</f>
        <v>43600</v>
      </c>
      <c r="K43" s="4">
        <f ca="1">SUM(D$29:D43)</f>
        <v>18833.00441187463</v>
      </c>
    </row>
    <row r="44" spans="1:11">
      <c r="A44" s="2">
        <v>15</v>
      </c>
      <c r="B44" s="2"/>
      <c r="C44" s="6">
        <f t="shared" ca="1" si="0"/>
        <v>0.04</v>
      </c>
      <c r="D44" s="19">
        <f t="shared" ca="1" si="1"/>
        <v>2588.1095040452783</v>
      </c>
      <c r="E44" s="19"/>
      <c r="F44" s="5">
        <f t="shared" si="2"/>
        <v>2400</v>
      </c>
      <c r="G44" s="18"/>
      <c r="H44" s="4">
        <f t="shared" ca="1" si="3"/>
        <v>67421.113915919908</v>
      </c>
      <c r="J44" s="4">
        <f>SUM(F$29:F44)+SUM(G$29:G44)</f>
        <v>46000</v>
      </c>
      <c r="K44" s="4">
        <f ca="1">SUM(D$29:D44)</f>
        <v>21421.113915919908</v>
      </c>
    </row>
    <row r="45" spans="1:11">
      <c r="A45" s="2">
        <v>16</v>
      </c>
      <c r="B45" s="2"/>
      <c r="C45" s="6">
        <f t="shared" ca="1" si="0"/>
        <v>0.04</v>
      </c>
      <c r="D45" s="19">
        <f t="shared" ca="1" si="1"/>
        <v>2791.3327814929507</v>
      </c>
      <c r="E45" s="19"/>
      <c r="F45" s="5">
        <f t="shared" si="2"/>
        <v>2400</v>
      </c>
      <c r="G45" s="18"/>
      <c r="H45" s="4">
        <f t="shared" ca="1" si="3"/>
        <v>72612.446697412859</v>
      </c>
      <c r="J45" s="4">
        <f>SUM(F$29:F45)+SUM(G$29:G45)</f>
        <v>48400</v>
      </c>
      <c r="K45" s="4">
        <f ca="1">SUM(D$29:D45)</f>
        <v>24212.446697412859</v>
      </c>
    </row>
    <row r="46" spans="1:11">
      <c r="A46" s="2">
        <v>17</v>
      </c>
      <c r="B46" s="2"/>
      <c r="C46" s="6">
        <f t="shared" ca="1" si="0"/>
        <v>0.04</v>
      </c>
      <c r="D46" s="19">
        <f t="shared" ca="1" si="1"/>
        <v>3002.8356888210692</v>
      </c>
      <c r="E46" s="19"/>
      <c r="F46" s="5">
        <f t="shared" si="2"/>
        <v>2400</v>
      </c>
      <c r="G46" s="18"/>
      <c r="H46" s="4">
        <f t="shared" ca="1" si="3"/>
        <v>78015.282386233928</v>
      </c>
      <c r="J46" s="4">
        <f>SUM(F$29:F46)+SUM(G$29:G46)</f>
        <v>50800</v>
      </c>
      <c r="K46" s="4">
        <f ca="1">SUM(D$29:D46)</f>
        <v>27215.282386233928</v>
      </c>
    </row>
    <row r="47" spans="1:11">
      <c r="A47" s="2">
        <v>18</v>
      </c>
      <c r="B47" s="2"/>
      <c r="C47" s="6">
        <f t="shared" ca="1" si="0"/>
        <v>0.04</v>
      </c>
      <c r="D47" s="19">
        <f t="shared" ca="1" si="1"/>
        <v>3222.955550925748</v>
      </c>
      <c r="E47" s="19"/>
      <c r="F47" s="5">
        <f t="shared" si="2"/>
        <v>2400</v>
      </c>
      <c r="G47" s="18"/>
      <c r="H47" s="4">
        <f t="shared" ca="1" si="3"/>
        <v>83638.237937159676</v>
      </c>
      <c r="J47" s="4">
        <f>SUM(F$29:F47)+SUM(G$29:G47)</f>
        <v>53200</v>
      </c>
      <c r="K47" s="4">
        <f ca="1">SUM(D$29:D47)</f>
        <v>30438.237937159676</v>
      </c>
    </row>
    <row r="48" spans="1:11">
      <c r="A48" s="2">
        <v>19</v>
      </c>
      <c r="B48" s="2"/>
      <c r="C48" s="6">
        <f t="shared" ca="1" si="0"/>
        <v>0.04</v>
      </c>
      <c r="D48" s="19">
        <f t="shared" ca="1" si="1"/>
        <v>3452.0434358398634</v>
      </c>
      <c r="E48" s="19"/>
      <c r="F48" s="5">
        <f t="shared" si="2"/>
        <v>2400</v>
      </c>
      <c r="G48" s="18"/>
      <c r="H48" s="4">
        <f t="shared" ca="1" si="3"/>
        <v>89490.28137299954</v>
      </c>
      <c r="J48" s="4">
        <f>SUM(F$29:F48)+SUM(G$29:G48)</f>
        <v>55600</v>
      </c>
      <c r="K48" s="4">
        <f ca="1">SUM(D$29:D48)</f>
        <v>33890.28137299954</v>
      </c>
    </row>
    <row r="49" spans="1:11">
      <c r="A49" s="2">
        <v>20</v>
      </c>
      <c r="B49" s="2"/>
      <c r="C49" s="6">
        <f t="shared" ca="1" si="0"/>
        <v>0.04</v>
      </c>
      <c r="D49" s="19">
        <f t="shared" ca="1" si="1"/>
        <v>3690.4647146496136</v>
      </c>
      <c r="E49" s="19"/>
      <c r="F49" s="5">
        <f t="shared" si="2"/>
        <v>2400</v>
      </c>
      <c r="G49" s="18"/>
      <c r="H49" s="4">
        <f t="shared" ca="1" si="3"/>
        <v>95580.746087649153</v>
      </c>
      <c r="J49" s="4">
        <f>SUM(F$29:F49)+SUM(G$29:G49)</f>
        <v>58000</v>
      </c>
      <c r="K49" s="4">
        <f ca="1">SUM(D$29:D49)</f>
        <v>37580.746087649153</v>
      </c>
    </row>
    <row r="50" spans="1:11">
      <c r="A50" s="2">
        <v>21</v>
      </c>
      <c r="B50" s="2"/>
      <c r="C50" s="6">
        <f t="shared" ca="1" si="0"/>
        <v>0.04</v>
      </c>
      <c r="D50" s="19">
        <f t="shared" ca="1" si="1"/>
        <v>3938.5996442229807</v>
      </c>
      <c r="E50" s="19"/>
      <c r="F50" s="5">
        <f t="shared" si="2"/>
        <v>2400</v>
      </c>
      <c r="G50" s="18"/>
      <c r="H50" s="4">
        <f t="shared" ca="1" si="3"/>
        <v>101919.34573187213</v>
      </c>
      <c r="J50" s="4">
        <f>SUM(F$29:F50)+SUM(G$29:G50)</f>
        <v>60400</v>
      </c>
      <c r="K50" s="4">
        <f ca="1">SUM(D$29:D50)</f>
        <v>41519.345731872134</v>
      </c>
    </row>
    <row r="51" spans="1:11">
      <c r="A51" s="2">
        <v>22</v>
      </c>
      <c r="B51" s="2"/>
      <c r="C51" s="6">
        <f t="shared" ca="1" si="0"/>
        <v>0.04</v>
      </c>
      <c r="D51" s="19">
        <f t="shared" ca="1" si="1"/>
        <v>4196.843973679468</v>
      </c>
      <c r="E51" s="19"/>
      <c r="F51" s="5">
        <f t="shared" si="2"/>
        <v>2400</v>
      </c>
      <c r="G51" s="18"/>
      <c r="H51" s="4">
        <f t="shared" ca="1" si="3"/>
        <v>108516.1897055516</v>
      </c>
      <c r="J51" s="4">
        <f>SUM(F$29:F51)+SUM(G$29:G51)</f>
        <v>62800</v>
      </c>
      <c r="K51" s="4">
        <f ca="1">SUM(D$29:D51)</f>
        <v>45716.189705551602</v>
      </c>
    </row>
    <row r="52" spans="1:11">
      <c r="A52" s="2">
        <v>23</v>
      </c>
      <c r="B52" s="2"/>
      <c r="C52" s="6">
        <f t="shared" ca="1" si="0"/>
        <v>0.04</v>
      </c>
      <c r="D52" s="19">
        <f t="shared" ca="1" si="1"/>
        <v>4465.6095755682909</v>
      </c>
      <c r="E52" s="19"/>
      <c r="F52" s="5">
        <f t="shared" si="2"/>
        <v>2400</v>
      </c>
      <c r="G52" s="18"/>
      <c r="H52" s="4">
        <f t="shared" ca="1" si="3"/>
        <v>115381.79928111989</v>
      </c>
      <c r="J52" s="4">
        <f>SUM(F$29:F52)+SUM(G$29:G52)</f>
        <v>65200</v>
      </c>
      <c r="K52" s="4">
        <f ca="1">SUM(D$29:D52)</f>
        <v>50181.799281119893</v>
      </c>
    </row>
    <row r="53" spans="1:11">
      <c r="A53" s="2">
        <v>24</v>
      </c>
      <c r="B53" s="2"/>
      <c r="C53" s="6">
        <f t="shared" ca="1" si="0"/>
        <v>0.04</v>
      </c>
      <c r="D53" s="19">
        <f t="shared" ca="1" si="1"/>
        <v>4745.3251027618389</v>
      </c>
      <c r="E53" s="19"/>
      <c r="F53" s="5">
        <f t="shared" si="2"/>
        <v>2400</v>
      </c>
      <c r="G53" s="18"/>
      <c r="H53" s="4">
        <f t="shared" ca="1" si="3"/>
        <v>122527.12438388173</v>
      </c>
      <c r="J53" s="4">
        <f>SUM(F$29:F53)+SUM(G$29:G53)</f>
        <v>67600</v>
      </c>
      <c r="K53" s="4">
        <f ca="1">SUM(D$29:D53)</f>
        <v>54927.124383881732</v>
      </c>
    </row>
    <row r="54" spans="1:11">
      <c r="A54" s="2">
        <v>25</v>
      </c>
      <c r="B54" s="2"/>
      <c r="C54" s="6">
        <f t="shared" ca="1" si="0"/>
        <v>0.04</v>
      </c>
      <c r="D54" s="19">
        <f t="shared" ca="1" si="1"/>
        <v>5036.4366721118568</v>
      </c>
      <c r="E54" s="19"/>
      <c r="F54" s="5">
        <f t="shared" si="2"/>
        <v>2400</v>
      </c>
      <c r="G54" s="18"/>
      <c r="H54" s="4">
        <f t="shared" ca="1" si="3"/>
        <v>129963.56105599359</v>
      </c>
      <c r="J54" s="4">
        <f>SUM(F$29:F54)+SUM(G$29:G54)</f>
        <v>70000</v>
      </c>
      <c r="K54" s="4">
        <f ca="1">SUM(D$29:D54)</f>
        <v>59963.561055993589</v>
      </c>
    </row>
    <row r="55" spans="1:11">
      <c r="A55" s="2">
        <v>26</v>
      </c>
      <c r="B55" s="2"/>
      <c r="C55" s="6">
        <f t="shared" ca="1" si="0"/>
        <v>0.04</v>
      </c>
      <c r="D55" s="19">
        <f t="shared" ca="1" si="1"/>
        <v>5339.4085759589943</v>
      </c>
      <c r="E55" s="19"/>
      <c r="F55" s="5">
        <f t="shared" si="2"/>
        <v>2400</v>
      </c>
      <c r="G55" s="18"/>
      <c r="H55" s="4">
        <f t="shared" ca="1" si="3"/>
        <v>137702.96963195258</v>
      </c>
      <c r="J55" s="4">
        <f>SUM(F$29:F55)+SUM(G$29:G55)</f>
        <v>72400</v>
      </c>
      <c r="K55" s="4">
        <f ca="1">SUM(D$29:D55)</f>
        <v>65302.969631952583</v>
      </c>
    </row>
    <row r="56" spans="1:11">
      <c r="A56" s="2">
        <v>27</v>
      </c>
      <c r="B56" s="2"/>
      <c r="C56" s="6">
        <f t="shared" ca="1" si="0"/>
        <v>0.04</v>
      </c>
      <c r="D56" s="19">
        <f t="shared" ca="1" si="1"/>
        <v>5654.7240226302238</v>
      </c>
      <c r="E56" s="19"/>
      <c r="F56" s="5">
        <f t="shared" si="2"/>
        <v>2400</v>
      </c>
      <c r="G56" s="18"/>
      <c r="H56" s="4">
        <f t="shared" ca="1" si="3"/>
        <v>145757.69365458281</v>
      </c>
      <c r="J56" s="4">
        <f>SUM(F$29:F56)+SUM(G$29:G56)</f>
        <v>74800</v>
      </c>
      <c r="K56" s="4">
        <f ca="1">SUM(D$29:D56)</f>
        <v>70957.693654582807</v>
      </c>
    </row>
    <row r="57" spans="1:11">
      <c r="A57" s="2">
        <v>28</v>
      </c>
      <c r="B57" s="2"/>
      <c r="C57" s="6">
        <f t="shared" ca="1" si="0"/>
        <v>0.04</v>
      </c>
      <c r="D57" s="19">
        <f t="shared" ca="1" si="1"/>
        <v>5982.8859071052866</v>
      </c>
      <c r="E57" s="19"/>
      <c r="F57" s="5">
        <f t="shared" si="2"/>
        <v>2400</v>
      </c>
      <c r="G57" s="18"/>
      <c r="H57" s="4">
        <f t="shared" ca="1" si="3"/>
        <v>154140.57956168809</v>
      </c>
      <c r="J57" s="4">
        <f>SUM(F$29:F57)+SUM(G$29:G57)</f>
        <v>77200</v>
      </c>
      <c r="K57" s="4">
        <f ca="1">SUM(D$29:D57)</f>
        <v>76940.579561688093</v>
      </c>
    </row>
    <row r="58" spans="1:11">
      <c r="A58" s="2">
        <v>29</v>
      </c>
      <c r="B58" s="2"/>
      <c r="C58" s="6">
        <f t="shared" ca="1" si="0"/>
        <v>0.04</v>
      </c>
      <c r="D58" s="19">
        <f t="shared" ca="1" si="1"/>
        <v>6324.417613081343</v>
      </c>
      <c r="E58" s="19"/>
      <c r="F58" s="5">
        <f t="shared" si="2"/>
        <v>2400</v>
      </c>
      <c r="G58" s="18"/>
      <c r="H58" s="4">
        <f t="shared" ca="1" si="3"/>
        <v>162864.99717476944</v>
      </c>
      <c r="J58" s="4">
        <f>SUM(F$29:F58)+SUM(G$29:G58)</f>
        <v>79600</v>
      </c>
      <c r="K58" s="4">
        <f ca="1">SUM(D$29:D58)</f>
        <v>83264.997174769436</v>
      </c>
    </row>
    <row r="59" spans="1:11">
      <c r="A59" s="2">
        <v>30</v>
      </c>
      <c r="B59" s="2"/>
      <c r="C59" s="6">
        <f t="shared" ca="1" si="0"/>
        <v>0.04</v>
      </c>
      <c r="D59" s="19">
        <f t="shared" ca="1" si="1"/>
        <v>6679.8638477148488</v>
      </c>
      <c r="E59" s="19"/>
      <c r="F59" s="5">
        <f t="shared" si="2"/>
        <v>2400</v>
      </c>
      <c r="G59" s="18"/>
      <c r="H59" s="4">
        <f t="shared" ca="1" si="3"/>
        <v>171944.86102248429</v>
      </c>
      <c r="J59" s="4">
        <f>SUM(F$29:F59)+SUM(G$29:G59)</f>
        <v>82000</v>
      </c>
      <c r="K59" s="4">
        <f ca="1">SUM(D$29:D59)</f>
        <v>89944.861022484285</v>
      </c>
    </row>
    <row r="60" spans="1:11">
      <c r="A60" s="2">
        <v>31</v>
      </c>
      <c r="B60" s="2"/>
      <c r="C60" s="6">
        <f t="shared" ca="1" si="0"/>
        <v>0.04</v>
      </c>
      <c r="D60" s="19">
        <f t="shared" ca="1" si="1"/>
        <v>7049.7915103723935</v>
      </c>
      <c r="E60" s="19"/>
      <c r="F60" s="5">
        <f t="shared" si="2"/>
        <v>2400</v>
      </c>
      <c r="G60" s="18"/>
      <c r="H60" s="4">
        <f t="shared" ca="1" si="3"/>
        <v>181394.65253285668</v>
      </c>
      <c r="J60" s="4">
        <f>SUM(F$29:F60)+SUM(G$29:G60)</f>
        <v>84400</v>
      </c>
      <c r="K60" s="4">
        <f ca="1">SUM(D$29:D60)</f>
        <v>96994.652532856679</v>
      </c>
    </row>
    <row r="61" spans="1:11">
      <c r="A61" s="2">
        <v>32</v>
      </c>
      <c r="B61" s="2"/>
      <c r="C61" s="6">
        <f t="shared" ca="1" si="0"/>
        <v>0.04</v>
      </c>
      <c r="D61" s="19">
        <f t="shared" ca="1" si="1"/>
        <v>7434.7905967753031</v>
      </c>
      <c r="E61" s="19"/>
      <c r="F61" s="5">
        <f t="shared" si="2"/>
        <v>2400</v>
      </c>
      <c r="G61" s="18"/>
      <c r="H61" s="4">
        <f t="shared" ca="1" si="3"/>
        <v>191229.44312963198</v>
      </c>
      <c r="J61" s="4">
        <f>SUM(F$29:F61)+SUM(G$29:G61)</f>
        <v>86800</v>
      </c>
      <c r="K61" s="4">
        <f ca="1">SUM(D$29:D61)</f>
        <v>104429.44312963198</v>
      </c>
    </row>
    <row r="62" spans="1:11">
      <c r="A62" s="2">
        <v>33</v>
      </c>
      <c r="B62" s="2"/>
      <c r="C62" s="6">
        <f t="shared" ref="C62:C89" ca="1" si="4">IF(randrate,$H$19+RAND()*($H$20-$H$19),$E$8)</f>
        <v>0.04</v>
      </c>
      <c r="D62" s="19">
        <f t="shared" ref="D62:D89" ca="1" si="5">FV(((1+C62/compound_period)^(compound_period/deposits_per_year))-1,deposits_per_year,-$E$11,-H61)-$E$11*deposits_per_year-H61</f>
        <v>7835.4751399809902</v>
      </c>
      <c r="E62" s="19"/>
      <c r="F62" s="5">
        <f t="shared" ref="F62:F89" si="6">$E$13+$E$11*deposits_per_year</f>
        <v>2400</v>
      </c>
      <c r="G62" s="18"/>
      <c r="H62" s="4">
        <f t="shared" ref="H62:H89" ca="1" si="7">H61+F62+G62+D62</f>
        <v>201464.91826961297</v>
      </c>
      <c r="J62" s="4">
        <f>SUM(F$29:F62)+SUM(G$29:G62)</f>
        <v>89200</v>
      </c>
      <c r="K62" s="4">
        <f ca="1">SUM(D$29:D62)</f>
        <v>112264.91826961297</v>
      </c>
    </row>
    <row r="63" spans="1:11">
      <c r="A63" s="2">
        <v>34</v>
      </c>
      <c r="B63" s="2"/>
      <c r="C63" s="6">
        <f t="shared" ca="1" si="4"/>
        <v>0.04</v>
      </c>
      <c r="D63" s="19">
        <f t="shared" ca="1" si="5"/>
        <v>8252.4841897009755</v>
      </c>
      <c r="E63" s="19"/>
      <c r="F63" s="5">
        <f t="shared" si="6"/>
        <v>2400</v>
      </c>
      <c r="G63" s="18"/>
      <c r="H63" s="4">
        <f t="shared" ca="1" si="7"/>
        <v>212117.40245931395</v>
      </c>
      <c r="J63" s="4">
        <f>SUM(F$29:F63)+SUM(G$29:G63)</f>
        <v>91600</v>
      </c>
      <c r="K63" s="4">
        <f ca="1">SUM(D$29:D63)</f>
        <v>120517.40245931395</v>
      </c>
    </row>
    <row r="64" spans="1:11">
      <c r="A64" s="2">
        <v>35</v>
      </c>
      <c r="B64" s="2"/>
      <c r="C64" s="6">
        <f t="shared" ca="1" si="4"/>
        <v>0.04</v>
      </c>
      <c r="D64" s="19">
        <f t="shared" ca="1" si="5"/>
        <v>8686.4828315180494</v>
      </c>
      <c r="E64" s="19"/>
      <c r="F64" s="5">
        <f t="shared" si="6"/>
        <v>2400</v>
      </c>
      <c r="G64" s="18"/>
      <c r="H64" s="4">
        <f t="shared" ca="1" si="7"/>
        <v>223203.885290832</v>
      </c>
      <c r="J64" s="4">
        <f>SUM(F$29:F64)+SUM(G$29:G64)</f>
        <v>94000</v>
      </c>
      <c r="K64" s="4">
        <f ca="1">SUM(D$29:D64)</f>
        <v>129203.885290832</v>
      </c>
    </row>
    <row r="65" spans="1:11">
      <c r="A65" s="2">
        <v>36</v>
      </c>
      <c r="B65" s="2"/>
      <c r="C65" s="6">
        <f t="shared" ca="1" si="4"/>
        <v>0.04</v>
      </c>
      <c r="D65" s="19">
        <f t="shared" ca="1" si="5"/>
        <v>9138.1632476278755</v>
      </c>
      <c r="E65" s="19"/>
      <c r="F65" s="5">
        <f t="shared" si="6"/>
        <v>2400</v>
      </c>
      <c r="G65" s="18"/>
      <c r="H65" s="4">
        <f t="shared" ca="1" si="7"/>
        <v>234742.04853845987</v>
      </c>
      <c r="J65" s="4">
        <f>SUM(F$29:F65)+SUM(G$29:G65)</f>
        <v>96400</v>
      </c>
      <c r="K65" s="4">
        <f ca="1">SUM(D$29:D65)</f>
        <v>138342.04853845987</v>
      </c>
    </row>
    <row r="66" spans="1:11">
      <c r="A66" s="2">
        <v>37</v>
      </c>
      <c r="B66" s="2"/>
      <c r="C66" s="6">
        <f t="shared" ca="1" si="4"/>
        <v>0.04</v>
      </c>
      <c r="D66" s="19">
        <f t="shared" ca="1" si="5"/>
        <v>9608.2458207966702</v>
      </c>
      <c r="E66" s="19"/>
      <c r="F66" s="5">
        <f t="shared" si="6"/>
        <v>2400</v>
      </c>
      <c r="G66" s="18"/>
      <c r="H66" s="4">
        <f t="shared" ca="1" si="7"/>
        <v>246750.29435925654</v>
      </c>
      <c r="J66" s="4">
        <f>SUM(F$29:F66)+SUM(G$29:G66)</f>
        <v>98800</v>
      </c>
      <c r="K66" s="4">
        <f ca="1">SUM(D$29:D66)</f>
        <v>147950.29435925654</v>
      </c>
    </row>
    <row r="67" spans="1:11">
      <c r="A67" s="2">
        <v>38</v>
      </c>
      <c r="B67" s="2"/>
      <c r="C67" s="6">
        <f t="shared" ca="1" si="4"/>
        <v>0.04</v>
      </c>
      <c r="D67" s="19">
        <f t="shared" ca="1" si="5"/>
        <v>10097.480283296056</v>
      </c>
      <c r="E67" s="19"/>
      <c r="F67" s="5">
        <f t="shared" si="6"/>
        <v>2400</v>
      </c>
      <c r="G67" s="18"/>
      <c r="H67" s="4">
        <f t="shared" ca="1" si="7"/>
        <v>259247.7746425526</v>
      </c>
      <c r="J67" s="4">
        <f>SUM(F$29:F67)+SUM(G$29:G67)</f>
        <v>101200</v>
      </c>
      <c r="K67" s="4">
        <f ca="1">SUM(D$29:D67)</f>
        <v>158047.7746425526</v>
      </c>
    </row>
    <row r="68" spans="1:11">
      <c r="A68" s="2">
        <v>39</v>
      </c>
      <c r="B68" s="2"/>
      <c r="C68" s="6">
        <f t="shared" ca="1" si="4"/>
        <v>0.04</v>
      </c>
      <c r="D68" s="19">
        <f t="shared" ca="1" si="5"/>
        <v>10606.646912647237</v>
      </c>
      <c r="E68" s="19"/>
      <c r="F68" s="5">
        <f t="shared" si="6"/>
        <v>2400</v>
      </c>
      <c r="G68" s="18"/>
      <c r="H68" s="4">
        <f t="shared" ca="1" si="7"/>
        <v>272254.42155519983</v>
      </c>
      <c r="J68" s="4">
        <f>SUM(F$29:F68)+SUM(G$29:G68)</f>
        <v>103600</v>
      </c>
      <c r="K68" s="4">
        <f ca="1">SUM(D$29:D68)</f>
        <v>168654.42155519983</v>
      </c>
    </row>
    <row r="69" spans="1:11">
      <c r="A69" s="2">
        <v>40</v>
      </c>
      <c r="B69" s="2"/>
      <c r="C69" s="6">
        <f t="shared" ca="1" si="4"/>
        <v>0.04</v>
      </c>
      <c r="D69" s="19">
        <f t="shared" ca="1" si="5"/>
        <v>11136.557776081434</v>
      </c>
      <c r="E69" s="19"/>
      <c r="F69" s="5">
        <f t="shared" si="6"/>
        <v>2400</v>
      </c>
      <c r="G69" s="18"/>
      <c r="H69" s="4">
        <f t="shared" ca="1" si="7"/>
        <v>285790.97933128127</v>
      </c>
      <c r="J69" s="4">
        <f>SUM(F$29:F69)+SUM(G$29:G69)</f>
        <v>106000</v>
      </c>
      <c r="K69" s="4">
        <f ca="1">SUM(D$29:D69)</f>
        <v>179790.97933128127</v>
      </c>
    </row>
    <row r="70" spans="1:11">
      <c r="A70" s="2">
        <v>41</v>
      </c>
      <c r="B70" s="2"/>
      <c r="C70" s="6">
        <f t="shared" ca="1" si="4"/>
        <v>0.04</v>
      </c>
      <c r="D70" s="19">
        <f t="shared" ca="1" si="5"/>
        <v>11688.058025701845</v>
      </c>
      <c r="E70" s="19"/>
      <c r="F70" s="5">
        <f t="shared" si="6"/>
        <v>2400</v>
      </c>
      <c r="G70" s="18"/>
      <c r="H70" s="4">
        <f t="shared" ca="1" si="7"/>
        <v>299879.03735698311</v>
      </c>
      <c r="J70" s="4">
        <f>SUM(F$29:F70)+SUM(G$29:G70)</f>
        <v>108400</v>
      </c>
      <c r="K70" s="4">
        <f ca="1">SUM(D$29:D70)</f>
        <v>191479.03735698311</v>
      </c>
    </row>
    <row r="71" spans="1:11">
      <c r="A71" s="2">
        <v>42</v>
      </c>
      <c r="B71" s="2"/>
      <c r="C71" s="6">
        <f t="shared" ca="1" si="4"/>
        <v>0.04</v>
      </c>
      <c r="D71" s="19">
        <f t="shared" ca="1" si="5"/>
        <v>12262.027246412472</v>
      </c>
      <c r="E71" s="19"/>
      <c r="F71" s="5">
        <f t="shared" si="6"/>
        <v>2400</v>
      </c>
      <c r="G71" s="18"/>
      <c r="H71" s="4">
        <f t="shared" ca="1" si="7"/>
        <v>314541.06460339559</v>
      </c>
      <c r="J71" s="4">
        <f>SUM(F$29:F71)+SUM(G$29:G71)</f>
        <v>110800</v>
      </c>
      <c r="K71" s="4">
        <f ca="1">SUM(D$29:D71)</f>
        <v>203741.06460339559</v>
      </c>
    </row>
    <row r="72" spans="1:11">
      <c r="A72" s="2">
        <v>43</v>
      </c>
      <c r="B72" s="2"/>
      <c r="C72" s="6">
        <f t="shared" ca="1" si="4"/>
        <v>0.04</v>
      </c>
      <c r="D72" s="19">
        <f t="shared" ca="1" si="5"/>
        <v>12859.380858763354</v>
      </c>
      <c r="E72" s="19"/>
      <c r="F72" s="5">
        <f t="shared" si="6"/>
        <v>2400</v>
      </c>
      <c r="G72" s="18"/>
      <c r="H72" s="4">
        <f t="shared" ca="1" si="7"/>
        <v>329800.44546215894</v>
      </c>
      <c r="J72" s="4">
        <f>SUM(F$29:F72)+SUM(G$29:G72)</f>
        <v>113200</v>
      </c>
      <c r="K72" s="4">
        <f ca="1">SUM(D$29:D72)</f>
        <v>216600.44546215894</v>
      </c>
    </row>
    <row r="73" spans="1:11">
      <c r="A73" s="2">
        <v>44</v>
      </c>
      <c r="B73" s="2"/>
      <c r="C73" s="6">
        <f t="shared" ca="1" si="4"/>
        <v>0.04</v>
      </c>
      <c r="D73" s="19">
        <f t="shared" ca="1" si="5"/>
        <v>13481.071578950097</v>
      </c>
      <c r="E73" s="19"/>
      <c r="F73" s="5">
        <f t="shared" si="6"/>
        <v>2400</v>
      </c>
      <c r="G73" s="18"/>
      <c r="H73" s="4">
        <f t="shared" ca="1" si="7"/>
        <v>345681.51704110904</v>
      </c>
      <c r="J73" s="4">
        <f>SUM(F$29:F73)+SUM(G$29:G73)</f>
        <v>115600</v>
      </c>
      <c r="K73" s="4">
        <f ca="1">SUM(D$29:D73)</f>
        <v>230081.51704110904</v>
      </c>
    </row>
    <row r="74" spans="1:11">
      <c r="A74" s="2">
        <v>45</v>
      </c>
      <c r="B74" s="2"/>
      <c r="C74" s="6">
        <f t="shared" ca="1" si="4"/>
        <v>0.04</v>
      </c>
      <c r="D74" s="19">
        <f t="shared" ca="1" si="5"/>
        <v>14128.090938296169</v>
      </c>
      <c r="E74" s="19"/>
      <c r="F74" s="5">
        <f t="shared" si="6"/>
        <v>2400</v>
      </c>
      <c r="G74" s="18"/>
      <c r="H74" s="4">
        <f t="shared" ca="1" si="7"/>
        <v>362209.60797940521</v>
      </c>
      <c r="J74" s="4">
        <f>SUM(F$29:F74)+SUM(G$29:G74)</f>
        <v>118000</v>
      </c>
      <c r="K74" s="4">
        <f ca="1">SUM(D$29:D74)</f>
        <v>244209.60797940521</v>
      </c>
    </row>
    <row r="75" spans="1:11">
      <c r="A75" s="2">
        <v>46</v>
      </c>
      <c r="B75" s="2"/>
      <c r="C75" s="6">
        <f t="shared" ca="1" si="4"/>
        <v>0.04</v>
      </c>
      <c r="D75" s="19">
        <f t="shared" ca="1" si="5"/>
        <v>14801.470864640956</v>
      </c>
      <c r="E75" s="19"/>
      <c r="F75" s="5">
        <f t="shared" si="6"/>
        <v>2400</v>
      </c>
      <c r="G75" s="18"/>
      <c r="H75" s="4">
        <f t="shared" ca="1" si="7"/>
        <v>379411.07884404616</v>
      </c>
      <c r="J75" s="4">
        <f>SUM(F$29:F75)+SUM(G$29:G75)</f>
        <v>120400</v>
      </c>
      <c r="K75" s="4">
        <f ca="1">SUM(D$29:D75)</f>
        <v>259011.07884404616</v>
      </c>
    </row>
    <row r="76" spans="1:11">
      <c r="A76" s="2">
        <v>47</v>
      </c>
      <c r="B76" s="2"/>
      <c r="C76" s="6">
        <f t="shared" ca="1" si="4"/>
        <v>0.04</v>
      </c>
      <c r="D76" s="19">
        <f t="shared" ca="1" si="5"/>
        <v>15502.285328156257</v>
      </c>
      <c r="E76" s="19"/>
      <c r="F76" s="5">
        <f t="shared" si="6"/>
        <v>2400</v>
      </c>
      <c r="G76" s="18"/>
      <c r="H76" s="4">
        <f t="shared" ca="1" si="7"/>
        <v>397313.36417220242</v>
      </c>
      <c r="J76" s="4">
        <f>SUM(F$29:F76)+SUM(G$29:G76)</f>
        <v>122800</v>
      </c>
      <c r="K76" s="4">
        <f ca="1">SUM(D$29:D76)</f>
        <v>274513.36417220242</v>
      </c>
    </row>
    <row r="77" spans="1:11">
      <c r="A77" s="2">
        <v>48</v>
      </c>
      <c r="B77" s="2"/>
      <c r="C77" s="6">
        <f t="shared" ca="1" si="4"/>
        <v>0.04</v>
      </c>
      <c r="D77" s="19">
        <f t="shared" ca="1" si="5"/>
        <v>16231.652054215665</v>
      </c>
      <c r="E77" s="19"/>
      <c r="F77" s="5">
        <f t="shared" si="6"/>
        <v>2400</v>
      </c>
      <c r="G77" s="18"/>
      <c r="H77" s="4">
        <f t="shared" ca="1" si="7"/>
        <v>415945.01622641808</v>
      </c>
      <c r="J77" s="4">
        <f>SUM(F$29:F77)+SUM(G$29:G77)</f>
        <v>125200</v>
      </c>
      <c r="K77" s="4">
        <f ca="1">SUM(D$29:D77)</f>
        <v>290745.01622641808</v>
      </c>
    </row>
    <row r="78" spans="1:11">
      <c r="A78" s="2">
        <v>49</v>
      </c>
      <c r="B78" s="2"/>
      <c r="C78" s="6">
        <f t="shared" ca="1" si="4"/>
        <v>0.04</v>
      </c>
      <c r="D78" s="19">
        <f t="shared" ca="1" si="5"/>
        <v>16990.734306049126</v>
      </c>
      <c r="E78" s="19"/>
      <c r="F78" s="5">
        <f t="shared" si="6"/>
        <v>2400</v>
      </c>
      <c r="G78" s="18"/>
      <c r="H78" s="4">
        <f t="shared" ca="1" si="7"/>
        <v>435335.75053246721</v>
      </c>
      <c r="J78" s="4">
        <f>SUM(F$29:F78)+SUM(G$29:G78)</f>
        <v>127600</v>
      </c>
      <c r="K78" s="4">
        <f ca="1">SUM(D$29:D78)</f>
        <v>307735.75053246721</v>
      </c>
    </row>
    <row r="79" spans="1:11">
      <c r="A79" s="2">
        <v>50</v>
      </c>
      <c r="B79" s="2"/>
      <c r="C79" s="6">
        <f t="shared" ca="1" si="4"/>
        <v>0.04</v>
      </c>
      <c r="D79" s="19">
        <f t="shared" ca="1" si="5"/>
        <v>17780.742740025278</v>
      </c>
      <c r="E79" s="19"/>
      <c r="F79" s="5">
        <f t="shared" si="6"/>
        <v>2400</v>
      </c>
      <c r="G79" s="18"/>
      <c r="H79" s="4">
        <f t="shared" ca="1" si="7"/>
        <v>455516.49327249249</v>
      </c>
      <c r="J79" s="4">
        <f>SUM(F$29:F79)+SUM(G$29:G79)</f>
        <v>130000</v>
      </c>
      <c r="K79" s="4">
        <f ca="1">SUM(D$29:D79)</f>
        <v>325516.49327249249</v>
      </c>
    </row>
    <row r="80" spans="1:11">
      <c r="A80" s="2">
        <v>51</v>
      </c>
      <c r="B80" s="2"/>
      <c r="C80" s="6">
        <f t="shared" ca="1" si="4"/>
        <v>0.04</v>
      </c>
      <c r="D80" s="19">
        <f t="shared" ca="1" si="5"/>
        <v>18602.937336521281</v>
      </c>
      <c r="E80" s="19"/>
      <c r="F80" s="5">
        <f t="shared" si="6"/>
        <v>2400</v>
      </c>
      <c r="G80" s="18"/>
      <c r="H80" s="4">
        <f t="shared" ca="1" si="7"/>
        <v>476519.43060901377</v>
      </c>
      <c r="J80" s="4">
        <f>SUM(F$29:F80)+SUM(G$29:G80)</f>
        <v>132400</v>
      </c>
      <c r="K80" s="4">
        <f ca="1">SUM(D$29:D80)</f>
        <v>344119.43060901377</v>
      </c>
    </row>
    <row r="81" spans="1:11">
      <c r="A81" s="2">
        <v>52</v>
      </c>
      <c r="B81" s="2"/>
      <c r="C81" s="6">
        <f t="shared" ca="1" si="4"/>
        <v>0.04</v>
      </c>
      <c r="D81" s="19">
        <f t="shared" ca="1" si="5"/>
        <v>19458.629409458837</v>
      </c>
      <c r="E81" s="19"/>
      <c r="F81" s="5">
        <f t="shared" si="6"/>
        <v>2400</v>
      </c>
      <c r="G81" s="18"/>
      <c r="H81" s="4">
        <f t="shared" ca="1" si="7"/>
        <v>498378.06001847261</v>
      </c>
      <c r="J81" s="4">
        <f>SUM(F$29:F81)+SUM(G$29:G81)</f>
        <v>134800</v>
      </c>
      <c r="K81" s="4">
        <f ca="1">SUM(D$29:D81)</f>
        <v>363578.06001847261</v>
      </c>
    </row>
    <row r="82" spans="1:11">
      <c r="A82" s="2">
        <v>53</v>
      </c>
      <c r="B82" s="2"/>
      <c r="C82" s="6">
        <f t="shared" ca="1" si="4"/>
        <v>0.04</v>
      </c>
      <c r="D82" s="19">
        <f t="shared" ca="1" si="5"/>
        <v>20349.183697712084</v>
      </c>
      <c r="E82" s="19"/>
      <c r="F82" s="5">
        <f t="shared" si="6"/>
        <v>2400</v>
      </c>
      <c r="G82" s="18"/>
      <c r="H82" s="4">
        <f t="shared" ca="1" si="7"/>
        <v>521127.24371618469</v>
      </c>
      <c r="J82" s="4">
        <f>SUM(F$29:F82)+SUM(G$29:G82)</f>
        <v>137200</v>
      </c>
      <c r="K82" s="4">
        <f ca="1">SUM(D$29:D82)</f>
        <v>383927.24371618469</v>
      </c>
    </row>
    <row r="83" spans="1:11">
      <c r="A83" s="2">
        <v>54</v>
      </c>
      <c r="B83" s="2"/>
      <c r="C83" s="6">
        <f t="shared" ca="1" si="4"/>
        <v>0.04</v>
      </c>
      <c r="D83" s="19">
        <f t="shared" ca="1" si="5"/>
        <v>21276.020541722595</v>
      </c>
      <c r="E83" s="19"/>
      <c r="F83" s="5">
        <f t="shared" si="6"/>
        <v>2400</v>
      </c>
      <c r="G83" s="18"/>
      <c r="H83" s="4">
        <f t="shared" ca="1" si="7"/>
        <v>544803.26425790729</v>
      </c>
      <c r="J83" s="4">
        <f>SUM(F$29:F83)+SUM(G$29:G83)</f>
        <v>139600</v>
      </c>
      <c r="K83" s="4">
        <f ca="1">SUM(D$29:D83)</f>
        <v>405203.26425790729</v>
      </c>
    </row>
    <row r="84" spans="1:11">
      <c r="A84" s="2">
        <v>55</v>
      </c>
      <c r="B84" s="2"/>
      <c r="C84" s="6">
        <f t="shared" ca="1" si="4"/>
        <v>0.04</v>
      </c>
      <c r="D84" s="19">
        <f t="shared" ca="1" si="5"/>
        <v>22240.618148793001</v>
      </c>
      <c r="E84" s="19"/>
      <c r="F84" s="5">
        <f t="shared" si="6"/>
        <v>2400</v>
      </c>
      <c r="G84" s="18"/>
      <c r="H84" s="4">
        <f t="shared" ca="1" si="7"/>
        <v>569443.88240670029</v>
      </c>
      <c r="J84" s="4">
        <f>SUM(F$29:F84)+SUM(G$29:G84)</f>
        <v>142000</v>
      </c>
      <c r="K84" s="4">
        <f ca="1">SUM(D$29:D84)</f>
        <v>427443.88240670029</v>
      </c>
    </row>
    <row r="85" spans="1:11">
      <c r="A85" s="2">
        <v>56</v>
      </c>
      <c r="B85" s="2"/>
      <c r="C85" s="6">
        <f t="shared" ca="1" si="4"/>
        <v>0.04</v>
      </c>
      <c r="D85" s="19">
        <f t="shared" ca="1" si="5"/>
        <v>23244.514950672281</v>
      </c>
      <c r="E85" s="19"/>
      <c r="F85" s="5">
        <f t="shared" si="6"/>
        <v>2400</v>
      </c>
      <c r="G85" s="18"/>
      <c r="H85" s="4">
        <f t="shared" ca="1" si="7"/>
        <v>595088.39735737257</v>
      </c>
      <c r="J85" s="4">
        <f>SUM(F$29:F85)+SUM(G$29:G85)</f>
        <v>144400</v>
      </c>
      <c r="K85" s="4">
        <f ca="1">SUM(D$29:D85)</f>
        <v>450688.39735737257</v>
      </c>
    </row>
    <row r="86" spans="1:11">
      <c r="A86" s="2">
        <v>57</v>
      </c>
      <c r="B86" s="2"/>
      <c r="C86" s="6">
        <f t="shared" ca="1" si="4"/>
        <v>0.04</v>
      </c>
      <c r="D86" s="19">
        <f t="shared" ca="1" si="5"/>
        <v>24289.312057192321</v>
      </c>
      <c r="E86" s="19"/>
      <c r="F86" s="5">
        <f t="shared" si="6"/>
        <v>2400</v>
      </c>
      <c r="G86" s="18"/>
      <c r="H86" s="4">
        <f t="shared" ca="1" si="7"/>
        <v>621777.70941456489</v>
      </c>
      <c r="J86" s="4">
        <f>SUM(F$29:F86)+SUM(G$29:G86)</f>
        <v>146800</v>
      </c>
      <c r="K86" s="4">
        <f ca="1">SUM(D$29:D86)</f>
        <v>474977.70941456489</v>
      </c>
    </row>
    <row r="87" spans="1:11">
      <c r="A87" s="2">
        <v>58</v>
      </c>
      <c r="B87" s="2"/>
      <c r="C87" s="6">
        <f t="shared" ca="1" si="4"/>
        <v>0.04</v>
      </c>
      <c r="D87" s="19">
        <f t="shared" ca="1" si="5"/>
        <v>25376.675809870125</v>
      </c>
      <c r="E87" s="19"/>
      <c r="F87" s="5">
        <f t="shared" si="6"/>
        <v>2400</v>
      </c>
      <c r="G87" s="18"/>
      <c r="H87" s="4">
        <f t="shared" ca="1" si="7"/>
        <v>649554.38522443501</v>
      </c>
      <c r="J87" s="4">
        <f>SUM(F$29:F87)+SUM(G$29:G87)</f>
        <v>149200</v>
      </c>
      <c r="K87" s="4">
        <f ca="1">SUM(D$29:D87)</f>
        <v>500354.38522443501</v>
      </c>
    </row>
    <row r="88" spans="1:11">
      <c r="A88" s="2">
        <v>59</v>
      </c>
      <c r="B88" s="2"/>
      <c r="C88" s="6">
        <f t="shared" ca="1" si="4"/>
        <v>0.04</v>
      </c>
      <c r="D88" s="19">
        <f t="shared" ca="1" si="5"/>
        <v>26508.34043954697</v>
      </c>
      <c r="E88" s="19"/>
      <c r="F88" s="5">
        <f t="shared" si="6"/>
        <v>2400</v>
      </c>
      <c r="G88" s="18"/>
      <c r="H88" s="4">
        <f t="shared" ca="1" si="7"/>
        <v>678462.72566398198</v>
      </c>
      <c r="J88" s="4">
        <f>SUM(F$29:F88)+SUM(G$29:G88)</f>
        <v>151600</v>
      </c>
      <c r="K88" s="4">
        <f ca="1">SUM(D$29:D88)</f>
        <v>526862.72566398198</v>
      </c>
    </row>
    <row r="89" spans="1:11">
      <c r="A89" s="2">
        <v>60</v>
      </c>
      <c r="B89" s="2"/>
      <c r="C89" s="6">
        <f t="shared" ca="1" si="4"/>
        <v>0.04</v>
      </c>
      <c r="D89" s="19">
        <f t="shared" ca="1" si="5"/>
        <v>27686.110832304694</v>
      </c>
      <c r="E89" s="19"/>
      <c r="F89" s="5">
        <f t="shared" si="6"/>
        <v>2400</v>
      </c>
      <c r="G89" s="18"/>
      <c r="H89" s="4">
        <f t="shared" ca="1" si="7"/>
        <v>708548.83649628668</v>
      </c>
      <c r="J89" s="4">
        <f>SUM(F$29:F89)+SUM(G$29:G89)</f>
        <v>154000</v>
      </c>
      <c r="K89" s="4">
        <f ca="1">SUM(D$29:D89)</f>
        <v>554548.83649628668</v>
      </c>
    </row>
  </sheetData>
  <phoneticPr fontId="0" type="noConversion"/>
  <conditionalFormatting sqref="E8">
    <cfRule type="expression" dxfId="2" priority="1" stopIfTrue="1">
      <formula>randrate</formula>
    </cfRule>
  </conditionalFormatting>
  <conditionalFormatting sqref="A30:H89 J30:K89">
    <cfRule type="expression" dxfId="1" priority="2" stopIfTrue="1">
      <formula>MOD(ROW(),2)=1</formula>
    </cfRule>
  </conditionalFormatting>
  <conditionalFormatting sqref="H19:H20">
    <cfRule type="expression" dxfId="0" priority="3" stopIfTrue="1">
      <formula>NOT(randrate)</formula>
    </cfRule>
  </conditionalFormatting>
  <dataValidations count="1">
    <dataValidation type="list" allowBlank="1" showInputMessage="1" showErrorMessage="1" sqref="E12">
      <formula1>"Annually,Semi-Annually,Quarterly,Bi-Monthly,Monthly,Semi-Monthly,Bi-Weekly,Weekly,Daily"</formula1>
    </dataValidation>
  </dataValidations>
  <printOptions horizontalCentered="1"/>
  <pageMargins left="0.5" right="0.5" top="0.5" bottom="0.5" header="0.5" footer="0.25"/>
  <pageSetup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Savings</vt:lpstr>
      <vt:lpstr>Savings!Print_Area</vt:lpstr>
      <vt:lpstr>Savings!Print_Titles</vt:lpstr>
      <vt:lpstr>randrate</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creator>Vertex42 LLC</dc:creator>
  <cp:lastModifiedBy>Front</cp:lastModifiedBy>
  <cp:lastPrinted>2008-10-21T00:53:17Z</cp:lastPrinted>
  <dcterms:created xsi:type="dcterms:W3CDTF">2005-04-02T20:59:36Z</dcterms:created>
  <dcterms:modified xsi:type="dcterms:W3CDTF">2014-07-27T03:23:32Z</dcterms:modified>
</cp:coreProperties>
</file>